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1">'PLAN PRIHODA'!$A$1:$S$15</definedName>
    <definedName name="_xlnm.Print_Area" localSheetId="2">'PLAN RASHODA I IZDATAKA'!$A$1:$W$28</definedName>
  </definedNames>
  <calcPr fullCalcOnLoad="1"/>
</workbook>
</file>

<file path=xl/sharedStrings.xml><?xml version="1.0" encoding="utf-8"?>
<sst xmlns="http://schemas.openxmlformats.org/spreadsheetml/2006/main" count="230" uniqueCount="89">
  <si>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</si>
  <si>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</si>
  <si>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</si>
  <si>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</si>
  <si>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</si>
  <si>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</si>
  <si>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</si>
  <si>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</si>
  <si>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</si>
  <si>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</si>
  <si>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</si>
  <si>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Vlastiti prihodi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</si>
  <si>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</si>
  <si>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</si>
  <si>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</si>
  <si>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</si>
  <si>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</si>
  <si>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</si>
  <si>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</si>
  <si>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</si>
  <si>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</si>
  <si>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</si>
  <si>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</si>
  <si>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</si>
  <si>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</si>
  <si>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</si>
  <si>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</si>
  <si>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</si>
  <si>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OPĆI DIO</t>
  </si>
  <si>
    <t>PRIHODI UKUPNO</t>
  </si>
  <si>
    <t>RASHODI UKUPNO</t>
  </si>
  <si>
    <t>A</t>
  </si>
  <si>
    <t>PRIHODI OD PRODAJE NEFINANCIJSKE IMOVINE</t>
  </si>
  <si>
    <t xml:space="preserve"> </t>
  </si>
  <si>
    <t>PRORAČUNSKI KORISNIK:</t>
  </si>
  <si>
    <r>
      <t xml:space="preserve">Naziv aktivnosti: 
</t>
    </r>
    <r>
      <rPr>
        <b/>
        <i/>
        <sz val="10"/>
        <color indexed="8"/>
        <rFont val="Arial"/>
        <family val="2"/>
      </rPr>
      <t>Glazbeno i plesno obrazovanje</t>
    </r>
  </si>
  <si>
    <t>UMJETNIČKA ŠKOLA MIROSLAV MAGDALENIĆ ČAKOVEC</t>
  </si>
  <si>
    <t>Oznaka rač.iz                                                         računskog                                         plana</t>
  </si>
  <si>
    <t>Prihodi za posebne namjene-
participacije učenika</t>
  </si>
  <si>
    <t>Pomoći</t>
  </si>
  <si>
    <t>Nematerijalna proizvedena imovina</t>
  </si>
  <si>
    <t>Vlastiti prihodi
(31)</t>
  </si>
  <si>
    <t>Prihodi za posebne namjene - sufinanciranje  cijene usluge-participacije
(43)</t>
  </si>
  <si>
    <t>Decentralizirane funkcije</t>
  </si>
  <si>
    <t>Opći prihodi i primici</t>
  </si>
  <si>
    <r>
      <rPr>
        <b/>
        <sz val="10"/>
        <rFont val="Arial"/>
        <family val="2"/>
      </rPr>
      <t>641</t>
    </r>
    <r>
      <rPr>
        <sz val="10"/>
        <rFont val="Arial"/>
        <family val="2"/>
      </rPr>
      <t>-Prihodi od kamata (PBZ)</t>
    </r>
  </si>
  <si>
    <r>
      <rPr>
        <b/>
        <sz val="10"/>
        <rFont val="Arial"/>
        <family val="2"/>
      </rPr>
      <t>652</t>
    </r>
    <r>
      <rPr>
        <sz val="10"/>
        <rFont val="Arial"/>
        <family val="2"/>
      </rPr>
      <t>-Prihodi za posebne namjene (participacije učenika)</t>
    </r>
  </si>
  <si>
    <r>
      <rPr>
        <b/>
        <sz val="10"/>
        <rFont val="Arial"/>
        <family val="2"/>
      </rPr>
      <t>671</t>
    </r>
    <r>
      <rPr>
        <sz val="10"/>
        <rFont val="Arial"/>
        <family val="2"/>
      </rPr>
      <t>-Prihodi iz nadležnog proračuna (Grad Čakovec)</t>
    </r>
  </si>
  <si>
    <t xml:space="preserve">Program: </t>
  </si>
  <si>
    <t>Program školstva</t>
  </si>
  <si>
    <r>
      <rPr>
        <b/>
        <sz val="10"/>
        <rFont val="Arial"/>
        <family val="2"/>
      </rPr>
      <t>922</t>
    </r>
    <r>
      <rPr>
        <sz val="10"/>
        <rFont val="Arial"/>
        <family val="2"/>
      </rPr>
      <t>-Preneseni višak iz pethodnih godina</t>
    </r>
  </si>
  <si>
    <t>PREDSJEDNIK ŠO</t>
  </si>
  <si>
    <t>Vjeran Vidović, prof.</t>
  </si>
  <si>
    <r>
      <rPr>
        <b/>
        <sz val="10"/>
        <rFont val="Arial"/>
        <family val="2"/>
      </rPr>
      <t>652</t>
    </r>
    <r>
      <rPr>
        <sz val="10"/>
        <rFont val="Arial"/>
        <family val="2"/>
      </rPr>
      <t>-Prihodi za posebne namjene (kotizacije za natjecanje)</t>
    </r>
  </si>
  <si>
    <r>
      <rPr>
        <b/>
        <sz val="10"/>
        <rFont val="Arial"/>
        <family val="2"/>
      </rPr>
      <t>639</t>
    </r>
    <r>
      <rPr>
        <sz val="10"/>
        <rFont val="Arial"/>
        <family val="2"/>
      </rPr>
      <t>-Prihod proračunskog korisnika drugog proračuna (Grad ČK)</t>
    </r>
  </si>
  <si>
    <r>
      <rPr>
        <b/>
        <sz val="10"/>
        <rFont val="Arial"/>
        <family val="2"/>
      </rPr>
      <t>636</t>
    </r>
    <r>
      <rPr>
        <sz val="10"/>
        <rFont val="Arial"/>
        <family val="2"/>
      </rPr>
      <t>-Prihodi iz nenadležnog proračuna-(MZOS-plaće i naknade)</t>
    </r>
  </si>
  <si>
    <t>Donacije</t>
  </si>
  <si>
    <r>
      <rPr>
        <b/>
        <sz val="10"/>
        <rFont val="Arial"/>
        <family val="2"/>
      </rPr>
      <t>663</t>
    </r>
    <r>
      <rPr>
        <sz val="10"/>
        <rFont val="Arial"/>
        <family val="2"/>
      </rPr>
      <t xml:space="preserve">-Donacije od pravnih i fizičkih osoba izvan općeg proračuna </t>
    </r>
  </si>
  <si>
    <t>Donacije
(61)</t>
  </si>
  <si>
    <t>Pomoći 
(52)-Grad ČK</t>
  </si>
  <si>
    <t>Pomoći 
(52)-MZO</t>
  </si>
  <si>
    <t xml:space="preserve">
Opći prihodi i primici (11) - 
Grad Čakovec </t>
  </si>
  <si>
    <t>Izvršenje</t>
  </si>
  <si>
    <t>Knjige, umjetnička djela</t>
  </si>
  <si>
    <t>Indeks</t>
  </si>
  <si>
    <t>Plan</t>
  </si>
  <si>
    <t>-</t>
  </si>
  <si>
    <t>indeks</t>
  </si>
  <si>
    <t>Naknade troškova osobama izvan radnog odnosa</t>
  </si>
  <si>
    <t>Rashodi za nabavu proizvedene dugotrajna imovina</t>
  </si>
  <si>
    <t>PRIMICI OD FINANCIJSKE IMOVINE</t>
  </si>
  <si>
    <r>
      <rPr>
        <b/>
        <sz val="10"/>
        <rFont val="Arial"/>
        <family val="2"/>
      </rPr>
      <t>8453</t>
    </r>
    <r>
      <rPr>
        <sz val="10"/>
        <rFont val="Arial"/>
        <family val="2"/>
      </rPr>
      <t>-Primljeni zajmovi od tuzemnih trgovačkih društava izvan javnog sektora</t>
    </r>
  </si>
  <si>
    <t>Izdaci za financijsku imovinu i otplate zajmova</t>
  </si>
  <si>
    <t>Otplata glavnice primljenih zajmova od trgovačkih društava</t>
  </si>
  <si>
    <t>IZDACI OD FINANCIJSKE IMOVINE</t>
  </si>
  <si>
    <t>IZVRŠENJE FINANCIJSKOG PLANA ZA 2021.</t>
  </si>
  <si>
    <t>UKUPNO RASHODI I IZDACI ZA 2021. 
(prema izvorima financiranja)</t>
  </si>
  <si>
    <t>Ukupno planirano 
 2021.</t>
  </si>
  <si>
    <t>Ukupno izvršenje 2021.</t>
  </si>
  <si>
    <t>UKUPNO PRIHODI I PRIMICI ZA 2021. (po izvorima)</t>
  </si>
  <si>
    <r>
      <rPr>
        <sz val="14"/>
        <color indexed="8"/>
        <rFont val="Arial"/>
        <family val="2"/>
      </rPr>
      <t>IZVRŠENJE FINANCIJSKOG PLANA</t>
    </r>
    <r>
      <rPr>
        <b/>
        <sz val="14"/>
        <color indexed="8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UMJETNIČKE ŠKOLE MIROSLAV MAGDALENIĆ ČAKOVEC      </t>
    </r>
    <r>
      <rPr>
        <b/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</t>
    </r>
    <r>
      <rPr>
        <sz val="14"/>
        <color indexed="8"/>
        <rFont val="Arial"/>
        <family val="2"/>
      </rPr>
      <t>ZA 2021. GODINU</t>
    </r>
  </si>
  <si>
    <t>Plan 2021.</t>
  </si>
  <si>
    <t>Izvšenje 2021.</t>
  </si>
  <si>
    <t>Čakovec, 28.01.2022.</t>
  </si>
  <si>
    <t>671-Prihodi iz nadležnog proračuna (Grad Čakovec) TEHNIČKA PODRŠKA</t>
  </si>
  <si>
    <t>Ukupno planirano 
2021.</t>
  </si>
  <si>
    <t xml:space="preserve"> -</t>
  </si>
  <si>
    <t>KLASA: 400-02/22-01/04</t>
  </si>
  <si>
    <t>UR.BROJ:2109-50-22-01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</si>
</sst>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0.0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34" fillId="0" borderId="0" xfId="0" applyFont="1" applyBorder="1" applyAlignment="1" quotePrefix="1">
      <alignment horizontal="left" vertical="center"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49" borderId="20" xfId="0" applyNumberFormat="1" applyFont="1" applyFill="1" applyBorder="1" applyAlignment="1" applyProtection="1">
      <alignment horizontal="center"/>
      <protection/>
    </xf>
    <xf numFmtId="0" fontId="27" fillId="49" borderId="21" xfId="0" applyNumberFormat="1" applyFont="1" applyFill="1" applyBorder="1" applyAlignment="1" applyProtection="1">
      <alignment wrapText="1"/>
      <protection/>
    </xf>
    <xf numFmtId="3" fontId="27" fillId="49" borderId="21" xfId="0" applyNumberFormat="1" applyFont="1" applyFill="1" applyBorder="1" applyAlignment="1" applyProtection="1">
      <alignment/>
      <protection/>
    </xf>
    <xf numFmtId="1" fontId="22" fillId="8" borderId="22" xfId="0" applyNumberFormat="1" applyFont="1" applyFill="1" applyBorder="1" applyAlignment="1">
      <alignment horizontal="right" vertical="top" wrapText="1"/>
    </xf>
    <xf numFmtId="1" fontId="22" fillId="8" borderId="23" xfId="0" applyNumberFormat="1" applyFont="1" applyFill="1" applyBorder="1" applyAlignment="1">
      <alignment horizontal="left" wrapText="1"/>
    </xf>
    <xf numFmtId="1" fontId="21" fillId="0" borderId="24" xfId="0" applyNumberFormat="1" applyFont="1" applyBorder="1" applyAlignment="1">
      <alignment horizontal="left" wrapText="1"/>
    </xf>
    <xf numFmtId="0" fontId="22" fillId="0" borderId="25" xfId="0" applyFont="1" applyBorder="1" applyAlignment="1">
      <alignment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1" fontId="22" fillId="0" borderId="0" xfId="0" applyNumberFormat="1" applyFont="1" applyFill="1" applyBorder="1" applyAlignment="1">
      <alignment horizontal="right" vertical="top" wrapText="1"/>
    </xf>
    <xf numFmtId="1" fontId="22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wrapText="1"/>
    </xf>
    <xf numFmtId="1" fontId="22" fillId="0" borderId="0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/>
    </xf>
    <xf numFmtId="3" fontId="27" fillId="49" borderId="26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1" xfId="0" applyNumberFormat="1" applyFont="1" applyFill="1" applyBorder="1" applyAlignment="1" applyProtection="1">
      <alignment wrapText="1"/>
      <protection/>
    </xf>
    <xf numFmtId="3" fontId="27" fillId="0" borderId="21" xfId="0" applyNumberFormat="1" applyFont="1" applyFill="1" applyBorder="1" applyAlignment="1" applyProtection="1">
      <alignment/>
      <protection/>
    </xf>
    <xf numFmtId="0" fontId="38" fillId="0" borderId="20" xfId="0" applyNumberFormat="1" applyFont="1" applyFill="1" applyBorder="1" applyAlignment="1" applyProtection="1">
      <alignment horizontal="center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3" fontId="38" fillId="0" borderId="21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 horizontal="left" wrapText="1"/>
      <protection/>
    </xf>
    <xf numFmtId="0" fontId="66" fillId="0" borderId="0" xfId="0" applyNumberFormat="1" applyFont="1" applyFill="1" applyBorder="1" applyAlignment="1" applyProtection="1">
      <alignment wrapText="1"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50" borderId="27" xfId="0" applyFont="1" applyFill="1" applyBorder="1" applyAlignment="1" quotePrefix="1">
      <alignment horizontal="left" wrapText="1"/>
    </xf>
    <xf numFmtId="0" fontId="68" fillId="50" borderId="19" xfId="0" applyFont="1" applyFill="1" applyBorder="1" applyAlignment="1" quotePrefix="1">
      <alignment horizontal="left" wrapText="1"/>
    </xf>
    <xf numFmtId="0" fontId="68" fillId="50" borderId="19" xfId="0" applyFont="1" applyFill="1" applyBorder="1" applyAlignment="1" quotePrefix="1">
      <alignment horizontal="center" wrapText="1"/>
    </xf>
    <xf numFmtId="0" fontId="68" fillId="50" borderId="19" xfId="0" applyNumberFormat="1" applyFont="1" applyFill="1" applyBorder="1" applyAlignment="1" applyProtection="1" quotePrefix="1">
      <alignment horizontal="left"/>
      <protection/>
    </xf>
    <xf numFmtId="0" fontId="69" fillId="50" borderId="28" xfId="0" applyNumberFormat="1" applyFont="1" applyFill="1" applyBorder="1" applyAlignment="1" applyProtection="1">
      <alignment horizontal="center" wrapText="1"/>
      <protection/>
    </xf>
    <xf numFmtId="3" fontId="68" fillId="51" borderId="28" xfId="0" applyNumberFormat="1" applyFont="1" applyFill="1" applyBorder="1" applyAlignment="1" applyProtection="1">
      <alignment horizontal="right" wrapText="1"/>
      <protection/>
    </xf>
    <xf numFmtId="3" fontId="69" fillId="0" borderId="28" xfId="0" applyNumberFormat="1" applyFont="1" applyFill="1" applyBorder="1" applyAlignment="1">
      <alignment horizontal="right"/>
    </xf>
    <xf numFmtId="0" fontId="36" fillId="51" borderId="27" xfId="0" applyFont="1" applyFill="1" applyBorder="1" applyAlignment="1">
      <alignment horizontal="left"/>
    </xf>
    <xf numFmtId="0" fontId="21" fillId="51" borderId="19" xfId="0" applyNumberFormat="1" applyFont="1" applyFill="1" applyBorder="1" applyAlignment="1" applyProtection="1">
      <alignment/>
      <protection/>
    </xf>
    <xf numFmtId="3" fontId="68" fillId="51" borderId="28" xfId="0" applyNumberFormat="1" applyFont="1" applyFill="1" applyBorder="1" applyAlignment="1">
      <alignment horizontal="right"/>
    </xf>
    <xf numFmtId="3" fontId="69" fillId="0" borderId="28" xfId="0" applyNumberFormat="1" applyFont="1" applyFill="1" applyBorder="1" applyAlignment="1" applyProtection="1">
      <alignment horizontal="right" wrapText="1"/>
      <protection/>
    </xf>
    <xf numFmtId="3" fontId="68" fillId="52" borderId="28" xfId="0" applyNumberFormat="1" applyFont="1" applyFill="1" applyBorder="1" applyAlignment="1" applyProtection="1">
      <alignment horizontal="right" wrapText="1"/>
      <protection/>
    </xf>
    <xf numFmtId="3" fontId="68" fillId="0" borderId="28" xfId="0" applyNumberFormat="1" applyFont="1" applyFill="1" applyBorder="1" applyAlignment="1">
      <alignment horizontal="right"/>
    </xf>
    <xf numFmtId="0" fontId="68" fillId="0" borderId="19" xfId="0" applyFont="1" applyFill="1" applyBorder="1" applyAlignment="1" quotePrefix="1">
      <alignment horizontal="left"/>
    </xf>
    <xf numFmtId="0" fontId="68" fillId="0" borderId="19" xfId="0" applyNumberFormat="1" applyFont="1" applyFill="1" applyBorder="1" applyAlignment="1" applyProtection="1">
      <alignment wrapText="1"/>
      <protection/>
    </xf>
    <xf numFmtId="0" fontId="70" fillId="0" borderId="19" xfId="0" applyNumberFormat="1" applyFont="1" applyFill="1" applyBorder="1" applyAlignment="1" applyProtection="1">
      <alignment wrapText="1"/>
      <protection/>
    </xf>
    <xf numFmtId="0" fontId="70" fillId="0" borderId="19" xfId="0" applyNumberFormat="1" applyFont="1" applyFill="1" applyBorder="1" applyAlignment="1" applyProtection="1">
      <alignment horizontal="center" wrapText="1"/>
      <protection/>
    </xf>
    <xf numFmtId="0" fontId="66" fillId="0" borderId="28" xfId="0" applyNumberFormat="1" applyFont="1" applyFill="1" applyBorder="1" applyAlignment="1" applyProtection="1">
      <alignment/>
      <protection/>
    </xf>
    <xf numFmtId="3" fontId="68" fillId="52" borderId="28" xfId="0" applyNumberFormat="1" applyFont="1" applyFill="1" applyBorder="1" applyAlignment="1">
      <alignment horizontal="right"/>
    </xf>
    <xf numFmtId="0" fontId="65" fillId="0" borderId="0" xfId="0" applyNumberFormat="1" applyFont="1" applyFill="1" applyBorder="1" applyAlignment="1" applyProtection="1" quotePrefix="1">
      <alignment horizontal="left" wrapText="1"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 horizontal="center"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 quotePrefix="1">
      <alignment horizontal="center" vertical="center" wrapText="1"/>
    </xf>
    <xf numFmtId="0" fontId="35" fillId="0" borderId="0" xfId="0" applyNumberFormat="1" applyFont="1" applyFill="1" applyBorder="1" applyAlignment="1" applyProtection="1">
      <alignment wrapText="1"/>
      <protection/>
    </xf>
    <xf numFmtId="2" fontId="27" fillId="0" borderId="29" xfId="0" applyNumberFormat="1" applyFont="1" applyFill="1" applyBorder="1" applyAlignment="1" applyProtection="1">
      <alignment horizontal="center"/>
      <protection/>
    </xf>
    <xf numFmtId="2" fontId="27" fillId="0" borderId="22" xfId="0" applyNumberFormat="1" applyFont="1" applyFill="1" applyBorder="1" applyAlignment="1" applyProtection="1">
      <alignment wrapText="1"/>
      <protection/>
    </xf>
    <xf numFmtId="2" fontId="27" fillId="0" borderId="30" xfId="0" applyNumberFormat="1" applyFont="1" applyFill="1" applyBorder="1" applyAlignment="1" applyProtection="1">
      <alignment horizontal="center"/>
      <protection/>
    </xf>
    <xf numFmtId="2" fontId="38" fillId="0" borderId="23" xfId="0" applyNumberFormat="1" applyFont="1" applyFill="1" applyBorder="1" applyAlignment="1" applyProtection="1">
      <alignment wrapText="1"/>
      <protection/>
    </xf>
    <xf numFmtId="0" fontId="27" fillId="0" borderId="21" xfId="0" applyNumberFormat="1" applyFont="1" applyFill="1" applyBorder="1" applyAlignment="1" applyProtection="1">
      <alignment vertical="center" wrapText="1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3" fontId="38" fillId="8" borderId="21" xfId="0" applyNumberFormat="1" applyFont="1" applyFill="1" applyBorder="1" applyAlignment="1" applyProtection="1">
      <alignment/>
      <protection/>
    </xf>
    <xf numFmtId="0" fontId="38" fillId="0" borderId="29" xfId="0" applyNumberFormat="1" applyFont="1" applyFill="1" applyBorder="1" applyAlignment="1" applyProtection="1">
      <alignment horizontal="center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3" fontId="38" fillId="0" borderId="22" xfId="0" applyNumberFormat="1" applyFont="1" applyFill="1" applyBorder="1" applyAlignment="1" applyProtection="1">
      <alignment/>
      <protection/>
    </xf>
    <xf numFmtId="0" fontId="27" fillId="49" borderId="25" xfId="0" applyNumberFormat="1" applyFont="1" applyFill="1" applyBorder="1" applyAlignment="1" applyProtection="1">
      <alignment wrapText="1"/>
      <protection/>
    </xf>
    <xf numFmtId="3" fontId="22" fillId="0" borderId="31" xfId="0" applyNumberFormat="1" applyFont="1" applyBorder="1" applyAlignment="1">
      <alignment/>
    </xf>
    <xf numFmtId="3" fontId="22" fillId="8" borderId="31" xfId="0" applyNumberFormat="1" applyFont="1" applyFill="1" applyBorder="1" applyAlignment="1">
      <alignment/>
    </xf>
    <xf numFmtId="3" fontId="27" fillId="49" borderId="21" xfId="0" applyNumberFormat="1" applyFont="1" applyFill="1" applyBorder="1" applyAlignment="1" applyProtection="1">
      <alignment wrapText="1"/>
      <protection/>
    </xf>
    <xf numFmtId="1" fontId="22" fillId="49" borderId="23" xfId="0" applyNumberFormat="1" applyFont="1" applyFill="1" applyBorder="1" applyAlignment="1">
      <alignment wrapText="1"/>
    </xf>
    <xf numFmtId="3" fontId="22" fillId="49" borderId="32" xfId="0" applyNumberFormat="1" applyFont="1" applyFill="1" applyBorder="1" applyAlignment="1">
      <alignment/>
    </xf>
    <xf numFmtId="3" fontId="22" fillId="49" borderId="30" xfId="0" applyNumberFormat="1" applyFont="1" applyFill="1" applyBorder="1" applyAlignment="1">
      <alignment/>
    </xf>
    <xf numFmtId="3" fontId="22" fillId="49" borderId="23" xfId="0" applyNumberFormat="1" applyFont="1" applyFill="1" applyBorder="1" applyAlignment="1">
      <alignment/>
    </xf>
    <xf numFmtId="3" fontId="22" fillId="49" borderId="33" xfId="0" applyNumberFormat="1" applyFont="1" applyFill="1" applyBorder="1" applyAlignment="1">
      <alignment/>
    </xf>
    <xf numFmtId="0" fontId="67" fillId="0" borderId="34" xfId="0" applyNumberFormat="1" applyFont="1" applyFill="1" applyBorder="1" applyAlignment="1" applyProtection="1">
      <alignment/>
      <protection/>
    </xf>
    <xf numFmtId="1" fontId="21" fillId="0" borderId="24" xfId="0" applyNumberFormat="1" applyFont="1" applyBorder="1" applyAlignment="1">
      <alignment horizontal="left" vertical="center" wrapText="1"/>
    </xf>
    <xf numFmtId="0" fontId="38" fillId="8" borderId="20" xfId="0" applyNumberFormat="1" applyFont="1" applyFill="1" applyBorder="1" applyAlignment="1" applyProtection="1">
      <alignment horizontal="center"/>
      <protection/>
    </xf>
    <xf numFmtId="0" fontId="38" fillId="8" borderId="21" xfId="0" applyNumberFormat="1" applyFont="1" applyFill="1" applyBorder="1" applyAlignment="1" applyProtection="1">
      <alignment wrapText="1"/>
      <protection/>
    </xf>
    <xf numFmtId="3" fontId="38" fillId="8" borderId="26" xfId="0" applyNumberFormat="1" applyFont="1" applyFill="1" applyBorder="1" applyAlignment="1" applyProtection="1">
      <alignment/>
      <protection/>
    </xf>
    <xf numFmtId="0" fontId="27" fillId="8" borderId="35" xfId="0" applyNumberFormat="1" applyFont="1" applyFill="1" applyBorder="1" applyAlignment="1" applyProtection="1">
      <alignment horizontal="center" vertical="center" wrapText="1"/>
      <protection/>
    </xf>
    <xf numFmtId="0" fontId="26" fillId="8" borderId="29" xfId="0" applyNumberFormat="1" applyFont="1" applyFill="1" applyBorder="1" applyAlignment="1" applyProtection="1">
      <alignment horizontal="center" vertical="center" wrapText="1"/>
      <protection/>
    </xf>
    <xf numFmtId="0" fontId="26" fillId="8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3" fontId="27" fillId="0" borderId="26" xfId="0" applyNumberFormat="1" applyFont="1" applyFill="1" applyBorder="1" applyAlignment="1" applyProtection="1">
      <alignment/>
      <protection/>
    </xf>
    <xf numFmtId="3" fontId="25" fillId="49" borderId="21" xfId="0" applyNumberFormat="1" applyFont="1" applyFill="1" applyBorder="1" applyAlignment="1" applyProtection="1">
      <alignment/>
      <protection/>
    </xf>
    <xf numFmtId="3" fontId="33" fillId="8" borderId="21" xfId="0" applyNumberFormat="1" applyFont="1" applyFill="1" applyBorder="1" applyAlignment="1" applyProtection="1">
      <alignment/>
      <protection/>
    </xf>
    <xf numFmtId="3" fontId="33" fillId="0" borderId="21" xfId="0" applyNumberFormat="1" applyFont="1" applyFill="1" applyBorder="1" applyAlignment="1" applyProtection="1">
      <alignment/>
      <protection/>
    </xf>
    <xf numFmtId="3" fontId="33" fillId="0" borderId="22" xfId="0" applyNumberFormat="1" applyFont="1" applyFill="1" applyBorder="1" applyAlignment="1" applyProtection="1">
      <alignment/>
      <protection/>
    </xf>
    <xf numFmtId="3" fontId="25" fillId="49" borderId="21" xfId="0" applyNumberFormat="1" applyFont="1" applyFill="1" applyBorder="1" applyAlignment="1" applyProtection="1">
      <alignment wrapText="1"/>
      <protection/>
    </xf>
    <xf numFmtId="3" fontId="33" fillId="0" borderId="2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 wrapText="1"/>
      <protection/>
    </xf>
    <xf numFmtId="178" fontId="27" fillId="49" borderId="21" xfId="0" applyNumberFormat="1" applyFont="1" applyFill="1" applyBorder="1" applyAlignment="1" applyProtection="1">
      <alignment/>
      <protection/>
    </xf>
    <xf numFmtId="178" fontId="27" fillId="8" borderId="21" xfId="0" applyNumberFormat="1" applyFont="1" applyFill="1" applyBorder="1" applyAlignment="1" applyProtection="1">
      <alignment/>
      <protection/>
    </xf>
    <xf numFmtId="178" fontId="27" fillId="0" borderId="21" xfId="0" applyNumberFormat="1" applyFont="1" applyFill="1" applyBorder="1" applyAlignment="1" applyProtection="1">
      <alignment/>
      <protection/>
    </xf>
    <xf numFmtId="178" fontId="25" fillId="0" borderId="21" xfId="0" applyNumberFormat="1" applyFont="1" applyFill="1" applyBorder="1" applyAlignment="1" applyProtection="1">
      <alignment/>
      <protection/>
    </xf>
    <xf numFmtId="178" fontId="25" fillId="8" borderId="21" xfId="0" applyNumberFormat="1" applyFont="1" applyFill="1" applyBorder="1" applyAlignment="1" applyProtection="1">
      <alignment/>
      <protection/>
    </xf>
    <xf numFmtId="178" fontId="25" fillId="49" borderId="21" xfId="0" applyNumberFormat="1" applyFont="1" applyFill="1" applyBorder="1" applyAlignment="1" applyProtection="1">
      <alignment/>
      <protection/>
    </xf>
    <xf numFmtId="178" fontId="33" fillId="8" borderId="21" xfId="0" applyNumberFormat="1" applyFont="1" applyFill="1" applyBorder="1" applyAlignment="1" applyProtection="1">
      <alignment horizontal="right"/>
      <protection/>
    </xf>
    <xf numFmtId="178" fontId="25" fillId="0" borderId="21" xfId="0" applyNumberFormat="1" applyFont="1" applyFill="1" applyBorder="1" applyAlignment="1" applyProtection="1">
      <alignment horizontal="right"/>
      <protection/>
    </xf>
    <xf numFmtId="178" fontId="25" fillId="49" borderId="21" xfId="0" applyNumberFormat="1" applyFont="1" applyFill="1" applyBorder="1" applyAlignment="1" applyProtection="1">
      <alignment horizontal="right"/>
      <protection/>
    </xf>
    <xf numFmtId="178" fontId="33" fillId="0" borderId="21" xfId="0" applyNumberFormat="1" applyFont="1" applyFill="1" applyBorder="1" applyAlignment="1" applyProtection="1">
      <alignment horizontal="right"/>
      <protection/>
    </xf>
    <xf numFmtId="178" fontId="33" fillId="0" borderId="25" xfId="0" applyNumberFormat="1" applyFont="1" applyFill="1" applyBorder="1" applyAlignment="1" applyProtection="1">
      <alignment horizontal="right"/>
      <protection/>
    </xf>
    <xf numFmtId="178" fontId="33" fillId="0" borderId="22" xfId="0" applyNumberFormat="1" applyFont="1" applyFill="1" applyBorder="1" applyAlignment="1" applyProtection="1">
      <alignment horizontal="right"/>
      <protection/>
    </xf>
    <xf numFmtId="178" fontId="25" fillId="49" borderId="21" xfId="0" applyNumberFormat="1" applyFont="1" applyFill="1" applyBorder="1" applyAlignment="1" applyProtection="1">
      <alignment horizontal="right" wrapText="1"/>
      <protection/>
    </xf>
    <xf numFmtId="178" fontId="33" fillId="8" borderId="21" xfId="0" applyNumberFormat="1" applyFont="1" applyFill="1" applyBorder="1" applyAlignment="1" applyProtection="1">
      <alignment/>
      <protection/>
    </xf>
    <xf numFmtId="178" fontId="33" fillId="0" borderId="21" xfId="0" applyNumberFormat="1" applyFont="1" applyFill="1" applyBorder="1" applyAlignment="1" applyProtection="1">
      <alignment/>
      <protection/>
    </xf>
    <xf numFmtId="178" fontId="25" fillId="49" borderId="21" xfId="0" applyNumberFormat="1" applyFont="1" applyFill="1" applyBorder="1" applyAlignment="1" applyProtection="1">
      <alignment wrapText="1"/>
      <protection/>
    </xf>
    <xf numFmtId="3" fontId="21" fillId="0" borderId="36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/>
    </xf>
    <xf numFmtId="3" fontId="21" fillId="0" borderId="36" xfId="0" applyNumberFormat="1" applyFont="1" applyFill="1" applyBorder="1" applyAlignment="1">
      <alignment/>
    </xf>
    <xf numFmtId="178" fontId="21" fillId="0" borderId="36" xfId="0" applyNumberFormat="1" applyFont="1" applyFill="1" applyBorder="1" applyAlignment="1">
      <alignment horizontal="right"/>
    </xf>
    <xf numFmtId="178" fontId="21" fillId="49" borderId="30" xfId="0" applyNumberFormat="1" applyFont="1" applyFill="1" applyBorder="1" applyAlignment="1">
      <alignment horizontal="right"/>
    </xf>
    <xf numFmtId="179" fontId="21" fillId="0" borderId="31" xfId="0" applyNumberFormat="1" applyFont="1" applyFill="1" applyBorder="1" applyAlignment="1">
      <alignment horizontal="right"/>
    </xf>
    <xf numFmtId="179" fontId="21" fillId="49" borderId="33" xfId="0" applyNumberFormat="1" applyFont="1" applyFill="1" applyBorder="1" applyAlignment="1">
      <alignment horizontal="right"/>
    </xf>
    <xf numFmtId="179" fontId="25" fillId="0" borderId="0" xfId="0" applyNumberFormat="1" applyFont="1" applyFill="1" applyBorder="1" applyAlignment="1" applyProtection="1">
      <alignment horizontal="right" vertical="center" wrapText="1"/>
      <protection/>
    </xf>
    <xf numFmtId="179" fontId="21" fillId="0" borderId="37" xfId="0" applyNumberFormat="1" applyFont="1" applyBorder="1" applyAlignment="1">
      <alignment/>
    </xf>
    <xf numFmtId="179" fontId="21" fillId="0" borderId="24" xfId="0" applyNumberFormat="1" applyFont="1" applyBorder="1" applyAlignment="1">
      <alignment/>
    </xf>
    <xf numFmtId="179" fontId="21" fillId="0" borderId="38" xfId="0" applyNumberFormat="1" applyFont="1" applyBorder="1" applyAlignment="1">
      <alignment/>
    </xf>
    <xf numFmtId="179" fontId="21" fillId="49" borderId="39" xfId="0" applyNumberFormat="1" applyFont="1" applyFill="1" applyBorder="1" applyAlignment="1">
      <alignment/>
    </xf>
    <xf numFmtId="179" fontId="39" fillId="53" borderId="28" xfId="0" applyNumberFormat="1" applyFont="1" applyFill="1" applyBorder="1" applyAlignment="1" applyProtection="1">
      <alignment horizontal="right"/>
      <protection/>
    </xf>
    <xf numFmtId="179" fontId="39" fillId="0" borderId="28" xfId="0" applyNumberFormat="1" applyFont="1" applyFill="1" applyBorder="1" applyAlignment="1" applyProtection="1">
      <alignment horizontal="right"/>
      <protection/>
    </xf>
    <xf numFmtId="179" fontId="39" fillId="49" borderId="28" xfId="0" applyNumberFormat="1" applyFont="1" applyFill="1" applyBorder="1" applyAlignment="1" applyProtection="1">
      <alignment horizontal="right"/>
      <protection/>
    </xf>
    <xf numFmtId="179" fontId="39" fillId="0" borderId="0" xfId="0" applyNumberFormat="1" applyFont="1" applyFill="1" applyBorder="1" applyAlignment="1" applyProtection="1">
      <alignment horizontal="right"/>
      <protection/>
    </xf>
    <xf numFmtId="179" fontId="39" fillId="8" borderId="28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9" fillId="8" borderId="28" xfId="0" applyNumberFormat="1" applyFont="1" applyFill="1" applyBorder="1" applyAlignment="1" applyProtection="1">
      <alignment/>
      <protection/>
    </xf>
    <xf numFmtId="0" fontId="39" fillId="0" borderId="28" xfId="0" applyNumberFormat="1" applyFont="1" applyFill="1" applyBorder="1" applyAlignment="1" applyProtection="1">
      <alignment horizontal="right"/>
      <protection/>
    </xf>
    <xf numFmtId="0" fontId="39" fillId="49" borderId="28" xfId="0" applyNumberFormat="1" applyFont="1" applyFill="1" applyBorder="1" applyAlignment="1" applyProtection="1">
      <alignment horizontal="right"/>
      <protection/>
    </xf>
    <xf numFmtId="0" fontId="39" fillId="8" borderId="28" xfId="0" applyNumberFormat="1" applyFont="1" applyFill="1" applyBorder="1" applyAlignment="1" applyProtection="1">
      <alignment horizontal="center"/>
      <protection/>
    </xf>
    <xf numFmtId="0" fontId="36" fillId="0" borderId="27" xfId="0" applyFont="1" applyFill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38" fillId="24" borderId="35" xfId="0" applyNumberFormat="1" applyFont="1" applyFill="1" applyBorder="1" applyAlignment="1" applyProtection="1">
      <alignment wrapText="1"/>
      <protection/>
    </xf>
    <xf numFmtId="3" fontId="33" fillId="24" borderId="22" xfId="0" applyNumberFormat="1" applyFont="1" applyFill="1" applyBorder="1" applyAlignment="1" applyProtection="1">
      <alignment/>
      <protection/>
    </xf>
    <xf numFmtId="3" fontId="38" fillId="24" borderId="22" xfId="0" applyNumberFormat="1" applyFont="1" applyFill="1" applyBorder="1" applyAlignment="1" applyProtection="1">
      <alignment/>
      <protection/>
    </xf>
    <xf numFmtId="178" fontId="33" fillId="24" borderId="22" xfId="0" applyNumberFormat="1" applyFont="1" applyFill="1" applyBorder="1" applyAlignment="1" applyProtection="1">
      <alignment horizontal="right"/>
      <protection/>
    </xf>
    <xf numFmtId="3" fontId="25" fillId="24" borderId="21" xfId="0" applyNumberFormat="1" applyFont="1" applyFill="1" applyBorder="1" applyAlignment="1" applyProtection="1">
      <alignment/>
      <protection/>
    </xf>
    <xf numFmtId="3" fontId="27" fillId="24" borderId="26" xfId="0" applyNumberFormat="1" applyFont="1" applyFill="1" applyBorder="1" applyAlignment="1" applyProtection="1">
      <alignment/>
      <protection/>
    </xf>
    <xf numFmtId="178" fontId="25" fillId="24" borderId="21" xfId="0" applyNumberFormat="1" applyFont="1" applyFill="1" applyBorder="1" applyAlignment="1" applyProtection="1">
      <alignment horizontal="right"/>
      <protection/>
    </xf>
    <xf numFmtId="0" fontId="38" fillId="54" borderId="35" xfId="0" applyNumberFormat="1" applyFont="1" applyFill="1" applyBorder="1" applyAlignment="1" applyProtection="1">
      <alignment wrapText="1"/>
      <protection/>
    </xf>
    <xf numFmtId="3" fontId="33" fillId="54" borderId="22" xfId="0" applyNumberFormat="1" applyFont="1" applyFill="1" applyBorder="1" applyAlignment="1" applyProtection="1">
      <alignment/>
      <protection/>
    </xf>
    <xf numFmtId="3" fontId="38" fillId="54" borderId="22" xfId="0" applyNumberFormat="1" applyFont="1" applyFill="1" applyBorder="1" applyAlignment="1" applyProtection="1">
      <alignment/>
      <protection/>
    </xf>
    <xf numFmtId="178" fontId="33" fillId="54" borderId="22" xfId="0" applyNumberFormat="1" applyFont="1" applyFill="1" applyBorder="1" applyAlignment="1" applyProtection="1">
      <alignment horizontal="right"/>
      <protection/>
    </xf>
    <xf numFmtId="3" fontId="25" fillId="54" borderId="21" xfId="0" applyNumberFormat="1" applyFont="1" applyFill="1" applyBorder="1" applyAlignment="1" applyProtection="1">
      <alignment/>
      <protection/>
    </xf>
    <xf numFmtId="3" fontId="27" fillId="54" borderId="26" xfId="0" applyNumberFormat="1" applyFont="1" applyFill="1" applyBorder="1" applyAlignment="1" applyProtection="1">
      <alignment/>
      <protection/>
    </xf>
    <xf numFmtId="178" fontId="25" fillId="54" borderId="21" xfId="0" applyNumberFormat="1" applyFont="1" applyFill="1" applyBorder="1" applyAlignment="1" applyProtection="1">
      <alignment horizontal="right"/>
      <protection/>
    </xf>
    <xf numFmtId="0" fontId="25" fillId="54" borderId="0" xfId="0" applyNumberFormat="1" applyFont="1" applyFill="1" applyBorder="1" applyAlignment="1" applyProtection="1">
      <alignment/>
      <protection/>
    </xf>
    <xf numFmtId="0" fontId="38" fillId="24" borderId="28" xfId="0" applyNumberFormat="1" applyFont="1" applyFill="1" applyBorder="1" applyAlignment="1" applyProtection="1">
      <alignment horizontal="center"/>
      <protection/>
    </xf>
    <xf numFmtId="0" fontId="38" fillId="54" borderId="28" xfId="0" applyNumberFormat="1" applyFont="1" applyFill="1" applyBorder="1" applyAlignment="1" applyProtection="1">
      <alignment horizontal="center"/>
      <protection/>
    </xf>
    <xf numFmtId="0" fontId="27" fillId="49" borderId="28" xfId="0" applyNumberFormat="1" applyFont="1" applyFill="1" applyBorder="1" applyAlignment="1" applyProtection="1">
      <alignment horizontal="center"/>
      <protection/>
    </xf>
    <xf numFmtId="178" fontId="33" fillId="24" borderId="21" xfId="0" applyNumberFormat="1" applyFont="1" applyFill="1" applyBorder="1" applyAlignment="1" applyProtection="1">
      <alignment/>
      <protection/>
    </xf>
    <xf numFmtId="178" fontId="25" fillId="8" borderId="21" xfId="0" applyNumberFormat="1" applyFont="1" applyFill="1" applyBorder="1" applyAlignment="1" applyProtection="1">
      <alignment horizontal="right"/>
      <protection/>
    </xf>
    <xf numFmtId="178" fontId="25" fillId="24" borderId="21" xfId="0" applyNumberFormat="1" applyFont="1" applyFill="1" applyBorder="1" applyAlignment="1" applyProtection="1">
      <alignment/>
      <protection/>
    </xf>
    <xf numFmtId="0" fontId="36" fillId="0" borderId="27" xfId="0" applyNumberFormat="1" applyFont="1" applyFill="1" applyBorder="1" applyAlignment="1" applyProtection="1" quotePrefix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36" fillId="52" borderId="27" xfId="0" applyNumberFormat="1" applyFont="1" applyFill="1" applyBorder="1" applyAlignment="1" applyProtection="1" quotePrefix="1">
      <alignment horizontal="left" wrapText="1"/>
      <protection/>
    </xf>
    <xf numFmtId="0" fontId="37" fillId="52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7" xfId="0" applyFont="1" applyFill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65" fillId="0" borderId="19" xfId="0" applyNumberFormat="1" applyFont="1" applyFill="1" applyBorder="1" applyAlignment="1" applyProtection="1">
      <alignment horizontal="center" vertical="center" wrapText="1"/>
      <protection/>
    </xf>
    <xf numFmtId="0" fontId="68" fillId="52" borderId="27" xfId="0" applyNumberFormat="1" applyFont="1" applyFill="1" applyBorder="1" applyAlignment="1" applyProtection="1">
      <alignment horizontal="left" wrapText="1"/>
      <protection/>
    </xf>
    <xf numFmtId="0" fontId="70" fillId="52" borderId="19" xfId="0" applyNumberFormat="1" applyFont="1" applyFill="1" applyBorder="1" applyAlignment="1" applyProtection="1">
      <alignment wrapText="1"/>
      <protection/>
    </xf>
    <xf numFmtId="0" fontId="67" fillId="52" borderId="19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51" borderId="27" xfId="0" applyNumberFormat="1" applyFont="1" applyFill="1" applyBorder="1" applyAlignment="1" applyProtection="1">
      <alignment horizontal="left" wrapText="1"/>
      <protection/>
    </xf>
    <xf numFmtId="0" fontId="37" fillId="51" borderId="19" xfId="0" applyNumberFormat="1" applyFont="1" applyFill="1" applyBorder="1" applyAlignment="1" applyProtection="1">
      <alignment wrapText="1"/>
      <protection/>
    </xf>
    <xf numFmtId="0" fontId="21" fillId="51" borderId="19" xfId="0" applyNumberFormat="1" applyFont="1" applyFill="1" applyBorder="1" applyAlignment="1" applyProtection="1">
      <alignment/>
      <protection/>
    </xf>
    <xf numFmtId="0" fontId="36" fillId="0" borderId="27" xfId="0" applyNumberFormat="1" applyFont="1" applyFill="1" applyBorder="1" applyAlignment="1" applyProtection="1">
      <alignment horizontal="left" wrapText="1"/>
      <protection/>
    </xf>
    <xf numFmtId="0" fontId="28" fillId="0" borderId="34" xfId="0" applyNumberFormat="1" applyFont="1" applyFill="1" applyBorder="1" applyAlignment="1" applyProtection="1" quotePrefix="1">
      <alignment horizontal="left" wrapText="1"/>
      <protection/>
    </xf>
    <xf numFmtId="0" fontId="35" fillId="0" borderId="34" xfId="0" applyNumberFormat="1" applyFont="1" applyFill="1" applyBorder="1" applyAlignment="1" applyProtection="1">
      <alignment wrapText="1"/>
      <protection/>
    </xf>
    <xf numFmtId="3" fontId="22" fillId="0" borderId="0" xfId="0" applyNumberFormat="1" applyFont="1" applyFill="1" applyBorder="1" applyAlignment="1">
      <alignment horizontal="center"/>
    </xf>
    <xf numFmtId="0" fontId="22" fillId="8" borderId="22" xfId="0" applyFont="1" applyFill="1" applyBorder="1" applyAlignment="1">
      <alignment horizontal="center" vertical="center" wrapText="1"/>
    </xf>
    <xf numFmtId="0" fontId="22" fillId="8" borderId="23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/>
    </xf>
    <xf numFmtId="0" fontId="22" fillId="8" borderId="35" xfId="0" applyFont="1" applyFill="1" applyBorder="1" applyAlignment="1">
      <alignment horizontal="center" vertical="center"/>
    </xf>
    <xf numFmtId="0" fontId="22" fillId="8" borderId="40" xfId="0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 wrapText="1"/>
    </xf>
    <xf numFmtId="0" fontId="27" fillId="8" borderId="20" xfId="0" applyNumberFormat="1" applyFont="1" applyFill="1" applyBorder="1" applyAlignment="1" applyProtection="1">
      <alignment horizontal="center" vertical="center" wrapText="1"/>
      <protection/>
    </xf>
    <xf numFmtId="0" fontId="27" fillId="8" borderId="25" xfId="0" applyNumberFormat="1" applyFont="1" applyFill="1" applyBorder="1" applyAlignment="1" applyProtection="1">
      <alignment horizontal="center" vertical="center" wrapText="1"/>
      <protection/>
    </xf>
    <xf numFmtId="0" fontId="27" fillId="8" borderId="26" xfId="0" applyNumberFormat="1" applyFont="1" applyFill="1" applyBorder="1" applyAlignment="1" applyProtection="1">
      <alignment horizontal="center" vertical="center" wrapText="1"/>
      <protection/>
    </xf>
    <xf numFmtId="3" fontId="38" fillId="0" borderId="20" xfId="0" applyNumberFormat="1" applyFont="1" applyFill="1" applyBorder="1" applyAlignment="1" applyProtection="1">
      <alignment horizontal="center" vertical="center"/>
      <protection/>
    </xf>
    <xf numFmtId="3" fontId="38" fillId="0" borderId="25" xfId="0" applyNumberFormat="1" applyFont="1" applyFill="1" applyBorder="1" applyAlignment="1" applyProtection="1">
      <alignment horizontal="center" vertical="center"/>
      <protection/>
    </xf>
    <xf numFmtId="3" fontId="38" fillId="0" borderId="26" xfId="0" applyNumberFormat="1" applyFont="1" applyFill="1" applyBorder="1" applyAlignment="1" applyProtection="1">
      <alignment horizontal="center" vertical="center"/>
      <protection/>
    </xf>
    <xf numFmtId="0" fontId="22" fillId="8" borderId="41" xfId="0" applyFont="1" applyFill="1" applyBorder="1" applyAlignment="1">
      <alignment horizontal="center" vertical="center" wrapText="1"/>
    </xf>
    <xf numFmtId="0" fontId="27" fillId="8" borderId="22" xfId="0" applyNumberFormat="1" applyFont="1" applyFill="1" applyBorder="1" applyAlignment="1" applyProtection="1">
      <alignment horizontal="center" vertical="center"/>
      <protection/>
    </xf>
    <xf numFmtId="0" fontId="27" fillId="8" borderId="41" xfId="0" applyNumberFormat="1" applyFont="1" applyFill="1" applyBorder="1" applyAlignment="1" applyProtection="1">
      <alignment horizontal="center" vertical="center"/>
      <protection/>
    </xf>
    <xf numFmtId="0" fontId="27" fillId="8" borderId="23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8" borderId="29" xfId="0" applyNumberFormat="1" applyFont="1" applyFill="1" applyBorder="1" applyAlignment="1" applyProtection="1">
      <alignment horizontal="center" vertical="center" wrapText="1"/>
      <protection/>
    </xf>
    <xf numFmtId="0" fontId="27" fillId="8" borderId="35" xfId="0" applyNumberFormat="1" applyFont="1" applyFill="1" applyBorder="1" applyAlignment="1" applyProtection="1">
      <alignment horizontal="center" vertical="center" wrapText="1"/>
      <protection/>
    </xf>
    <xf numFmtId="2" fontId="27" fillId="0" borderId="29" xfId="0" applyNumberFormat="1" applyFont="1" applyFill="1" applyBorder="1" applyAlignment="1" applyProtection="1">
      <alignment horizontal="center"/>
      <protection/>
    </xf>
    <xf numFmtId="2" fontId="27" fillId="0" borderId="35" xfId="0" applyNumberFormat="1" applyFont="1" applyFill="1" applyBorder="1" applyAlignment="1" applyProtection="1">
      <alignment horizontal="center"/>
      <protection/>
    </xf>
    <xf numFmtId="2" fontId="27" fillId="0" borderId="40" xfId="0" applyNumberFormat="1" applyFont="1" applyFill="1" applyBorder="1" applyAlignment="1" applyProtection="1">
      <alignment horizontal="center"/>
      <protection/>
    </xf>
    <xf numFmtId="2" fontId="27" fillId="0" borderId="30" xfId="0" applyNumberFormat="1" applyFont="1" applyFill="1" applyBorder="1" applyAlignment="1" applyProtection="1">
      <alignment horizontal="center"/>
      <protection/>
    </xf>
    <xf numFmtId="2" fontId="27" fillId="0" borderId="32" xfId="0" applyNumberFormat="1" applyFont="1" applyFill="1" applyBorder="1" applyAlignment="1" applyProtection="1">
      <alignment horizontal="center"/>
      <protection/>
    </xf>
    <xf numFmtId="2" fontId="27" fillId="0" borderId="33" xfId="0" applyNumberFormat="1" applyFont="1" applyFill="1" applyBorder="1" applyAlignment="1" applyProtection="1">
      <alignment horizontal="center"/>
      <protection/>
    </xf>
    <xf numFmtId="2" fontId="27" fillId="0" borderId="42" xfId="0" applyNumberFormat="1" applyFont="1" applyFill="1" applyBorder="1" applyAlignment="1" applyProtection="1">
      <alignment horizontal="center"/>
      <protection/>
    </xf>
    <xf numFmtId="2" fontId="27" fillId="0" borderId="0" xfId="0" applyNumberFormat="1" applyFont="1" applyFill="1" applyBorder="1" applyAlignment="1" applyProtection="1">
      <alignment horizontal="center"/>
      <protection/>
    </xf>
    <xf numFmtId="2" fontId="27" fillId="0" borderId="43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1907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8"/>
  <sheetViews>
    <sheetView tabSelected="1" workbookViewId="0" topLeftCell="A16">
      <selection activeCell="G29" sqref="G29"/>
    </sheetView>
  </sheetViews>
  <sheetFormatPr defaultColWidth="9.140625" defaultRowHeight="12.75"/>
  <cols>
    <col min="3" max="4" width="4.28125" style="0" customWidth="1"/>
    <col min="5" max="5" width="5.57421875" style="0" customWidth="1"/>
    <col min="6" max="6" width="5.28125" style="0" customWidth="1"/>
    <col min="7" max="8" width="54.421875" style="0" customWidth="1"/>
    <col min="9" max="9" width="42.7109375" style="0" customWidth="1"/>
  </cols>
  <sheetData>
    <row r="1" spans="3:9" ht="60" customHeight="1">
      <c r="C1" s="206" t="s">
        <v>80</v>
      </c>
      <c r="D1" s="207"/>
      <c r="E1" s="207"/>
      <c r="F1" s="207"/>
      <c r="G1" s="207"/>
      <c r="H1" s="207"/>
      <c r="I1" s="207"/>
    </row>
    <row r="2" spans="3:9" ht="26.25" customHeight="1">
      <c r="C2" s="207" t="s">
        <v>28</v>
      </c>
      <c r="D2" s="207"/>
      <c r="E2" s="207"/>
      <c r="F2" s="207"/>
      <c r="G2" s="207"/>
      <c r="H2" s="207"/>
      <c r="I2" s="207"/>
    </row>
    <row r="3" spans="3:9" ht="26.25" customHeight="1">
      <c r="C3" s="207"/>
      <c r="D3" s="207"/>
      <c r="E3" s="207"/>
      <c r="F3" s="207"/>
      <c r="G3" s="207"/>
      <c r="H3" s="207"/>
      <c r="I3" s="207"/>
    </row>
    <row r="4" spans="3:9" ht="9" customHeight="1">
      <c r="C4" s="60"/>
      <c r="D4" s="61"/>
      <c r="E4" s="61"/>
      <c r="F4" s="61"/>
      <c r="G4" s="61"/>
      <c r="H4" s="61"/>
      <c r="I4" s="62"/>
    </row>
    <row r="5" spans="3:10" ht="27.75" customHeight="1">
      <c r="C5" s="63"/>
      <c r="D5" s="64"/>
      <c r="E5" s="64"/>
      <c r="F5" s="65"/>
      <c r="G5" s="66"/>
      <c r="H5" s="67" t="s">
        <v>81</v>
      </c>
      <c r="I5" s="67" t="s">
        <v>82</v>
      </c>
      <c r="J5" s="167" t="s">
        <v>64</v>
      </c>
    </row>
    <row r="6" spans="3:10" ht="27.75" customHeight="1">
      <c r="C6" s="208" t="s">
        <v>29</v>
      </c>
      <c r="D6" s="209"/>
      <c r="E6" s="209"/>
      <c r="F6" s="209"/>
      <c r="G6" s="210"/>
      <c r="H6" s="68">
        <f>H7+H8</f>
        <v>5948414</v>
      </c>
      <c r="I6" s="68">
        <f>I7+I8+I9</f>
        <v>5879068</v>
      </c>
      <c r="J6" s="158">
        <f>(I6/H6)*100</f>
        <v>98.83421026176052</v>
      </c>
    </row>
    <row r="7" spans="3:10" ht="22.5" customHeight="1">
      <c r="C7" s="211" t="s">
        <v>0</v>
      </c>
      <c r="D7" s="192"/>
      <c r="E7" s="192"/>
      <c r="F7" s="192"/>
      <c r="G7" s="197"/>
      <c r="H7" s="69">
        <v>5948414</v>
      </c>
      <c r="I7" s="69">
        <v>5879068</v>
      </c>
      <c r="J7" s="159">
        <f>(I7/H7)*100</f>
        <v>98.83421026176052</v>
      </c>
    </row>
    <row r="8" spans="3:10" ht="22.5" customHeight="1">
      <c r="C8" s="196" t="s">
        <v>32</v>
      </c>
      <c r="D8" s="197"/>
      <c r="E8" s="197"/>
      <c r="F8" s="197"/>
      <c r="G8" s="197"/>
      <c r="H8" s="69">
        <v>0</v>
      </c>
      <c r="I8" s="69">
        <v>0</v>
      </c>
      <c r="J8" s="159" t="s">
        <v>66</v>
      </c>
    </row>
    <row r="9" spans="3:10" ht="22.5" customHeight="1">
      <c r="C9" s="168" t="s">
        <v>70</v>
      </c>
      <c r="D9" s="169"/>
      <c r="E9" s="169"/>
      <c r="F9" s="169"/>
      <c r="G9" s="169"/>
      <c r="H9" s="69"/>
      <c r="I9" s="69"/>
      <c r="J9" s="159"/>
    </row>
    <row r="10" spans="3:10" ht="22.5" customHeight="1">
      <c r="C10" s="70" t="s">
        <v>30</v>
      </c>
      <c r="D10" s="71"/>
      <c r="E10" s="71"/>
      <c r="F10" s="71"/>
      <c r="G10" s="71"/>
      <c r="H10" s="72">
        <f>H11+H12</f>
        <v>6254395</v>
      </c>
      <c r="I10" s="72">
        <f>I11+I12+I13</f>
        <v>5935763.87</v>
      </c>
      <c r="J10" s="158">
        <f>(I10/H10)*100</f>
        <v>94.9054843833816</v>
      </c>
    </row>
    <row r="11" spans="3:10" ht="22.5" customHeight="1">
      <c r="C11" s="191" t="s">
        <v>1</v>
      </c>
      <c r="D11" s="192"/>
      <c r="E11" s="192"/>
      <c r="F11" s="192"/>
      <c r="G11" s="195"/>
      <c r="H11" s="73">
        <v>5807062</v>
      </c>
      <c r="I11" s="73">
        <v>5779608</v>
      </c>
      <c r="J11" s="159">
        <f>(I11/H11)*100</f>
        <v>99.52723080965899</v>
      </c>
    </row>
    <row r="12" spans="3:10" ht="22.5" customHeight="1">
      <c r="C12" s="196" t="s">
        <v>2</v>
      </c>
      <c r="D12" s="197"/>
      <c r="E12" s="197"/>
      <c r="F12" s="197"/>
      <c r="G12" s="197"/>
      <c r="H12" s="73">
        <v>447333</v>
      </c>
      <c r="I12" s="73">
        <v>153035.87</v>
      </c>
      <c r="J12" s="159">
        <f>(I12/H12)*100</f>
        <v>34.210726684595144</v>
      </c>
    </row>
    <row r="13" spans="3:10" ht="22.5" customHeight="1">
      <c r="C13" s="168" t="s">
        <v>74</v>
      </c>
      <c r="D13" s="169"/>
      <c r="E13" s="169"/>
      <c r="F13" s="169"/>
      <c r="G13" s="169"/>
      <c r="H13" s="73">
        <v>3120</v>
      </c>
      <c r="I13" s="73">
        <v>3120</v>
      </c>
      <c r="J13" s="159"/>
    </row>
    <row r="14" spans="3:10" ht="22.5" customHeight="1">
      <c r="C14" s="193" t="s">
        <v>3</v>
      </c>
      <c r="D14" s="194"/>
      <c r="E14" s="194"/>
      <c r="F14" s="194"/>
      <c r="G14" s="194"/>
      <c r="H14" s="74">
        <f>+H6-H10</f>
        <v>-305981</v>
      </c>
      <c r="I14" s="74">
        <f>+I6-I10</f>
        <v>-56695.87000000011</v>
      </c>
      <c r="J14" s="160" t="s">
        <v>66</v>
      </c>
    </row>
    <row r="15" spans="3:10" ht="25.5" customHeight="1">
      <c r="C15" s="198"/>
      <c r="D15" s="198"/>
      <c r="E15" s="198"/>
      <c r="F15" s="198"/>
      <c r="G15" s="198"/>
      <c r="H15" s="198"/>
      <c r="I15" s="198"/>
      <c r="J15" s="161"/>
    </row>
    <row r="16" spans="3:10" ht="27.75" customHeight="1">
      <c r="C16" s="63"/>
      <c r="D16" s="64"/>
      <c r="E16" s="64"/>
      <c r="F16" s="65"/>
      <c r="G16" s="66"/>
      <c r="H16" s="67"/>
      <c r="I16" s="67"/>
      <c r="J16" s="162"/>
    </row>
    <row r="17" spans="3:10" ht="22.5" customHeight="1">
      <c r="C17" s="199" t="s">
        <v>4</v>
      </c>
      <c r="D17" s="200"/>
      <c r="E17" s="200"/>
      <c r="F17" s="200"/>
      <c r="G17" s="201"/>
      <c r="H17" s="81">
        <v>305981</v>
      </c>
      <c r="I17" s="81">
        <v>305981</v>
      </c>
      <c r="J17" s="160">
        <f>(I17/H17)*100</f>
        <v>100</v>
      </c>
    </row>
    <row r="18" spans="3:10" ht="25.5" customHeight="1">
      <c r="C18" s="202"/>
      <c r="D18" s="203"/>
      <c r="E18" s="203"/>
      <c r="F18" s="203"/>
      <c r="G18" s="203"/>
      <c r="H18" s="203"/>
      <c r="I18" s="204"/>
      <c r="J18" s="163"/>
    </row>
    <row r="19" spans="3:10" ht="27.75" customHeight="1">
      <c r="C19" s="63"/>
      <c r="D19" s="64"/>
      <c r="E19" s="64"/>
      <c r="F19" s="65"/>
      <c r="G19" s="66"/>
      <c r="H19" s="67"/>
      <c r="I19" s="67"/>
      <c r="J19" s="164"/>
    </row>
    <row r="20" spans="3:10" ht="22.5" customHeight="1">
      <c r="C20" s="211" t="s">
        <v>5</v>
      </c>
      <c r="D20" s="192"/>
      <c r="E20" s="192"/>
      <c r="F20" s="192"/>
      <c r="G20" s="192"/>
      <c r="H20" s="75">
        <v>0</v>
      </c>
      <c r="I20" s="75">
        <v>0</v>
      </c>
      <c r="J20" s="165" t="s">
        <v>66</v>
      </c>
    </row>
    <row r="21" spans="3:10" ht="22.5" customHeight="1">
      <c r="C21" s="211" t="s">
        <v>6</v>
      </c>
      <c r="D21" s="192"/>
      <c r="E21" s="192"/>
      <c r="F21" s="192"/>
      <c r="G21" s="192"/>
      <c r="H21" s="75"/>
      <c r="I21" s="75"/>
      <c r="J21" s="165" t="s">
        <v>66</v>
      </c>
    </row>
    <row r="22" spans="3:10" ht="22.5" customHeight="1">
      <c r="C22" s="191" t="s">
        <v>7</v>
      </c>
      <c r="D22" s="192"/>
      <c r="E22" s="192"/>
      <c r="F22" s="192"/>
      <c r="G22" s="192"/>
      <c r="H22" s="75">
        <v>0</v>
      </c>
      <c r="I22" s="75">
        <v>0</v>
      </c>
      <c r="J22" s="165" t="s">
        <v>66</v>
      </c>
    </row>
    <row r="23" spans="3:10" ht="15" customHeight="1">
      <c r="C23" s="76"/>
      <c r="D23" s="77"/>
      <c r="E23" s="78"/>
      <c r="F23" s="79"/>
      <c r="G23" s="77"/>
      <c r="H23" s="80"/>
      <c r="I23" s="80"/>
      <c r="J23" s="165"/>
    </row>
    <row r="24" spans="3:10" ht="22.5" customHeight="1">
      <c r="C24" s="193" t="s">
        <v>8</v>
      </c>
      <c r="D24" s="194"/>
      <c r="E24" s="194"/>
      <c r="F24" s="194"/>
      <c r="G24" s="194"/>
      <c r="H24" s="81"/>
      <c r="I24" s="81">
        <f>SUM(I14,I17)-I21</f>
        <v>249285.1299999999</v>
      </c>
      <c r="J24" s="166" t="s">
        <v>66</v>
      </c>
    </row>
    <row r="25" spans="3:9" ht="18">
      <c r="C25" s="82"/>
      <c r="D25" s="61"/>
      <c r="E25" s="61"/>
      <c r="F25" s="61"/>
      <c r="G25" s="61"/>
      <c r="H25" s="61"/>
      <c r="I25" s="83"/>
    </row>
    <row r="26" spans="3:9" ht="19.5" customHeight="1">
      <c r="C26" s="205" t="s">
        <v>87</v>
      </c>
      <c r="D26" s="205"/>
      <c r="E26" s="205"/>
      <c r="F26" s="205"/>
      <c r="G26" s="205"/>
      <c r="H26" s="85"/>
      <c r="I26" s="62" t="s">
        <v>51</v>
      </c>
    </row>
    <row r="27" spans="3:9" ht="19.5" customHeight="1">
      <c r="C27" s="205" t="s">
        <v>88</v>
      </c>
      <c r="D27" s="205"/>
      <c r="E27" s="205"/>
      <c r="F27" s="205"/>
      <c r="G27" s="205"/>
      <c r="H27" s="85"/>
      <c r="I27" s="62" t="s">
        <v>52</v>
      </c>
    </row>
    <row r="28" spans="3:9" ht="19.5" customHeight="1">
      <c r="C28" s="62" t="s">
        <v>83</v>
      </c>
      <c r="D28" s="62"/>
      <c r="E28" s="62"/>
      <c r="F28" s="84"/>
      <c r="G28" s="62"/>
      <c r="H28" s="85"/>
      <c r="I28" s="109"/>
    </row>
  </sheetData>
  <sheetProtection/>
  <mergeCells count="18">
    <mergeCell ref="C26:G26"/>
    <mergeCell ref="C27:G27"/>
    <mergeCell ref="C1:I1"/>
    <mergeCell ref="C2:I2"/>
    <mergeCell ref="C3:I3"/>
    <mergeCell ref="C6:G6"/>
    <mergeCell ref="C7:G7"/>
    <mergeCell ref="C8:G8"/>
    <mergeCell ref="C20:G20"/>
    <mergeCell ref="C21:G21"/>
    <mergeCell ref="C22:G22"/>
    <mergeCell ref="C24:G24"/>
    <mergeCell ref="C11:G11"/>
    <mergeCell ref="C12:G12"/>
    <mergeCell ref="C14:G14"/>
    <mergeCell ref="C15:I15"/>
    <mergeCell ref="C17:G17"/>
    <mergeCell ref="C18:I18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8"/>
  <sheetViews>
    <sheetView zoomScalePageLayoutView="0" workbookViewId="0" topLeftCell="A1">
      <selection activeCell="S19" sqref="S19"/>
    </sheetView>
  </sheetViews>
  <sheetFormatPr defaultColWidth="11.421875" defaultRowHeight="12.75"/>
  <cols>
    <col min="1" max="1" width="33.140625" style="10" customWidth="1"/>
    <col min="2" max="7" width="10.7109375" style="10" customWidth="1"/>
    <col min="8" max="16" width="10.7109375" style="24" customWidth="1"/>
    <col min="17" max="17" width="17.57421875" style="24" customWidth="1"/>
    <col min="18" max="18" width="17.57421875" style="3" customWidth="1"/>
    <col min="19" max="19" width="8.00390625" style="3" customWidth="1"/>
    <col min="20" max="20" width="14.28125" style="3" customWidth="1"/>
    <col min="21" max="21" width="7.8515625" style="3" customWidth="1"/>
    <col min="22" max="16384" width="11.421875" style="3" customWidth="1"/>
  </cols>
  <sheetData>
    <row r="1" spans="1:18" ht="24" customHeight="1">
      <c r="A1" s="206" t="s">
        <v>75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s="1" customFormat="1" ht="13.5" thickBot="1">
      <c r="A2" s="8"/>
      <c r="R2" s="9" t="s">
        <v>9</v>
      </c>
    </row>
    <row r="3" spans="1:19" s="1" customFormat="1" ht="30.75" customHeight="1" thickBot="1">
      <c r="A3" s="36" t="s">
        <v>10</v>
      </c>
      <c r="B3" s="224" t="s">
        <v>44</v>
      </c>
      <c r="C3" s="225"/>
      <c r="D3" s="226"/>
      <c r="E3" s="224" t="s">
        <v>11</v>
      </c>
      <c r="F3" s="225"/>
      <c r="G3" s="226"/>
      <c r="H3" s="227" t="s">
        <v>38</v>
      </c>
      <c r="I3" s="228"/>
      <c r="J3" s="229"/>
      <c r="K3" s="224" t="s">
        <v>39</v>
      </c>
      <c r="L3" s="225"/>
      <c r="M3" s="226"/>
      <c r="N3" s="218" t="s">
        <v>56</v>
      </c>
      <c r="O3" s="219"/>
      <c r="P3" s="220"/>
      <c r="Q3" s="215" t="s">
        <v>77</v>
      </c>
      <c r="R3" s="215" t="s">
        <v>78</v>
      </c>
      <c r="S3" s="221" t="s">
        <v>64</v>
      </c>
    </row>
    <row r="4" spans="1:19" s="1" customFormat="1" ht="39" thickBot="1">
      <c r="A4" s="37" t="s">
        <v>37</v>
      </c>
      <c r="B4" s="39" t="s">
        <v>65</v>
      </c>
      <c r="C4" s="117" t="s">
        <v>62</v>
      </c>
      <c r="D4" s="117" t="s">
        <v>64</v>
      </c>
      <c r="E4" s="118" t="s">
        <v>65</v>
      </c>
      <c r="F4" s="117" t="s">
        <v>62</v>
      </c>
      <c r="G4" s="117" t="s">
        <v>67</v>
      </c>
      <c r="H4" s="118" t="s">
        <v>65</v>
      </c>
      <c r="I4" s="117" t="s">
        <v>62</v>
      </c>
      <c r="J4" s="117" t="s">
        <v>64</v>
      </c>
      <c r="K4" s="118" t="s">
        <v>65</v>
      </c>
      <c r="L4" s="117" t="s">
        <v>62</v>
      </c>
      <c r="M4" s="117" t="s">
        <v>64</v>
      </c>
      <c r="N4" s="118" t="s">
        <v>65</v>
      </c>
      <c r="O4" s="117" t="s">
        <v>62</v>
      </c>
      <c r="P4" s="118" t="s">
        <v>64</v>
      </c>
      <c r="Q4" s="216"/>
      <c r="R4" s="217"/>
      <c r="S4" s="216"/>
    </row>
    <row r="5" spans="1:19" s="1" customFormat="1" ht="30" customHeight="1" thickBot="1">
      <c r="A5" s="38" t="s">
        <v>55</v>
      </c>
      <c r="B5" s="41"/>
      <c r="C5" s="146"/>
      <c r="D5" s="149" t="s">
        <v>66</v>
      </c>
      <c r="E5" s="147"/>
      <c r="F5" s="147"/>
      <c r="G5" s="149" t="s">
        <v>66</v>
      </c>
      <c r="H5" s="148"/>
      <c r="I5" s="147"/>
      <c r="J5" s="149" t="s">
        <v>66</v>
      </c>
      <c r="K5" s="148">
        <v>5074852</v>
      </c>
      <c r="L5" s="147">
        <v>5017161.43</v>
      </c>
      <c r="M5" s="149">
        <f>(L5/K5)*100</f>
        <v>98.86320684819971</v>
      </c>
      <c r="N5" s="148"/>
      <c r="O5" s="147"/>
      <c r="P5" s="151" t="s">
        <v>66</v>
      </c>
      <c r="Q5" s="101">
        <f>B5+E5+H5+K5+N5</f>
        <v>5074852</v>
      </c>
      <c r="R5" s="102">
        <f>C5+F5+I5+L5+O5</f>
        <v>5017161.43</v>
      </c>
      <c r="S5" s="154">
        <f>(R5/Q5)*100</f>
        <v>98.86320684819971</v>
      </c>
    </row>
    <row r="6" spans="1:19" s="1" customFormat="1" ht="30" customHeight="1">
      <c r="A6" s="38" t="s">
        <v>54</v>
      </c>
      <c r="B6" s="41"/>
      <c r="C6" s="146"/>
      <c r="D6" s="149" t="s">
        <v>66</v>
      </c>
      <c r="E6" s="147"/>
      <c r="F6" s="147"/>
      <c r="G6" s="149" t="s">
        <v>66</v>
      </c>
      <c r="H6" s="148"/>
      <c r="I6" s="147"/>
      <c r="J6" s="149" t="s">
        <v>66</v>
      </c>
      <c r="K6" s="148">
        <v>45000</v>
      </c>
      <c r="L6" s="147">
        <v>25400</v>
      </c>
      <c r="M6" s="149">
        <f>(L6/K6)*100</f>
        <v>56.44444444444444</v>
      </c>
      <c r="N6" s="148"/>
      <c r="O6" s="147"/>
      <c r="P6" s="151" t="s">
        <v>66</v>
      </c>
      <c r="Q6" s="101">
        <f aca="true" t="shared" si="0" ref="Q6:Q14">B6+E6+H6+K6+N6</f>
        <v>45000</v>
      </c>
      <c r="R6" s="102">
        <f aca="true" t="shared" si="1" ref="R6:R11">C6+F6+I6+L6+O6</f>
        <v>25400</v>
      </c>
      <c r="S6" s="154">
        <f>(R6/Q6)*100</f>
        <v>56.44444444444444</v>
      </c>
    </row>
    <row r="7" spans="1:19" s="1" customFormat="1" ht="30" customHeight="1">
      <c r="A7" s="110" t="s">
        <v>45</v>
      </c>
      <c r="B7" s="41"/>
      <c r="C7" s="146"/>
      <c r="D7" s="149" t="s">
        <v>66</v>
      </c>
      <c r="E7" s="147">
        <v>5</v>
      </c>
      <c r="F7" s="147">
        <v>5</v>
      </c>
      <c r="G7" s="149">
        <f>(F7/E7)*100</f>
        <v>100</v>
      </c>
      <c r="H7" s="148"/>
      <c r="I7" s="147"/>
      <c r="J7" s="149" t="s">
        <v>66</v>
      </c>
      <c r="K7" s="148"/>
      <c r="L7" s="147"/>
      <c r="M7" s="149" t="s">
        <v>66</v>
      </c>
      <c r="N7" s="148"/>
      <c r="O7" s="147"/>
      <c r="P7" s="151" t="s">
        <v>66</v>
      </c>
      <c r="Q7" s="101">
        <f t="shared" si="0"/>
        <v>5</v>
      </c>
      <c r="R7" s="102">
        <f t="shared" si="1"/>
        <v>5</v>
      </c>
      <c r="S7" s="155">
        <f aca="true" t="shared" si="2" ref="S7:S15">(R7/Q7)*100</f>
        <v>100</v>
      </c>
    </row>
    <row r="8" spans="1:19" s="1" customFormat="1" ht="30" customHeight="1">
      <c r="A8" s="38" t="s">
        <v>46</v>
      </c>
      <c r="B8" s="40"/>
      <c r="C8" s="148"/>
      <c r="D8" s="149" t="s">
        <v>66</v>
      </c>
      <c r="E8" s="147"/>
      <c r="F8" s="147"/>
      <c r="G8" s="149" t="s">
        <v>66</v>
      </c>
      <c r="H8" s="148">
        <v>500000</v>
      </c>
      <c r="I8" s="147">
        <v>521751.94</v>
      </c>
      <c r="J8" s="149">
        <f>(I8/H8)*100</f>
        <v>104.35038800000001</v>
      </c>
      <c r="K8" s="148"/>
      <c r="L8" s="147"/>
      <c r="M8" s="149" t="s">
        <v>66</v>
      </c>
      <c r="N8" s="148"/>
      <c r="O8" s="147"/>
      <c r="P8" s="151" t="s">
        <v>66</v>
      </c>
      <c r="Q8" s="101">
        <f t="shared" si="0"/>
        <v>500000</v>
      </c>
      <c r="R8" s="102">
        <f t="shared" si="1"/>
        <v>521751.94</v>
      </c>
      <c r="S8" s="156">
        <f t="shared" si="2"/>
        <v>104.35038800000001</v>
      </c>
    </row>
    <row r="9" spans="1:19" s="1" customFormat="1" ht="30" customHeight="1">
      <c r="A9" s="38" t="s">
        <v>53</v>
      </c>
      <c r="B9" s="40"/>
      <c r="C9" s="148"/>
      <c r="D9" s="149" t="s">
        <v>66</v>
      </c>
      <c r="E9" s="147"/>
      <c r="F9" s="147"/>
      <c r="G9" s="149" t="s">
        <v>66</v>
      </c>
      <c r="H9" s="148">
        <v>15807</v>
      </c>
      <c r="I9" s="147"/>
      <c r="J9" s="149"/>
      <c r="K9" s="148"/>
      <c r="L9" s="147"/>
      <c r="M9" s="149" t="s">
        <v>66</v>
      </c>
      <c r="N9" s="148"/>
      <c r="O9" s="147"/>
      <c r="P9" s="151" t="s">
        <v>66</v>
      </c>
      <c r="Q9" s="101">
        <f t="shared" si="0"/>
        <v>15807</v>
      </c>
      <c r="R9" s="102">
        <f t="shared" si="1"/>
        <v>0</v>
      </c>
      <c r="S9" s="156">
        <f t="shared" si="2"/>
        <v>0</v>
      </c>
    </row>
    <row r="10" spans="1:19" s="1" customFormat="1" ht="30" customHeight="1">
      <c r="A10" s="38" t="s">
        <v>57</v>
      </c>
      <c r="B10" s="40"/>
      <c r="C10" s="148"/>
      <c r="D10" s="149" t="s">
        <v>66</v>
      </c>
      <c r="E10" s="147"/>
      <c r="F10" s="147"/>
      <c r="G10" s="149" t="s">
        <v>66</v>
      </c>
      <c r="H10" s="148"/>
      <c r="I10" s="147"/>
      <c r="J10" s="149" t="s">
        <v>66</v>
      </c>
      <c r="K10" s="148"/>
      <c r="L10" s="147"/>
      <c r="M10" s="149" t="s">
        <v>66</v>
      </c>
      <c r="N10" s="148">
        <v>2750</v>
      </c>
      <c r="O10" s="147">
        <v>4750</v>
      </c>
      <c r="P10" s="151"/>
      <c r="Q10" s="101">
        <f t="shared" si="0"/>
        <v>2750</v>
      </c>
      <c r="R10" s="102">
        <f t="shared" si="1"/>
        <v>4750</v>
      </c>
      <c r="S10" s="156">
        <f t="shared" si="2"/>
        <v>172.72727272727272</v>
      </c>
    </row>
    <row r="11" spans="1:19" s="1" customFormat="1" ht="30" customHeight="1">
      <c r="A11" s="38" t="s">
        <v>47</v>
      </c>
      <c r="B11" s="40">
        <v>305000</v>
      </c>
      <c r="C11" s="148">
        <v>305000</v>
      </c>
      <c r="D11" s="149">
        <f>(C11/B11)*100</f>
        <v>100</v>
      </c>
      <c r="E11" s="147"/>
      <c r="F11" s="147"/>
      <c r="G11" s="149" t="s">
        <v>66</v>
      </c>
      <c r="H11" s="148"/>
      <c r="I11" s="147"/>
      <c r="J11" s="149" t="s">
        <v>66</v>
      </c>
      <c r="K11" s="148"/>
      <c r="L11" s="147"/>
      <c r="M11" s="149" t="s">
        <v>66</v>
      </c>
      <c r="N11" s="148"/>
      <c r="O11" s="147"/>
      <c r="P11" s="151" t="s">
        <v>66</v>
      </c>
      <c r="Q11" s="101">
        <f t="shared" si="0"/>
        <v>305000</v>
      </c>
      <c r="R11" s="102">
        <f t="shared" si="1"/>
        <v>305000</v>
      </c>
      <c r="S11" s="156">
        <f t="shared" si="2"/>
        <v>100</v>
      </c>
    </row>
    <row r="12" spans="1:19" s="1" customFormat="1" ht="30" customHeight="1">
      <c r="A12" s="38" t="s">
        <v>84</v>
      </c>
      <c r="B12" s="40">
        <v>5000</v>
      </c>
      <c r="C12" s="148">
        <v>5000</v>
      </c>
      <c r="D12" s="149">
        <f>(C12/B12)*100</f>
        <v>100</v>
      </c>
      <c r="E12" s="147"/>
      <c r="F12" s="147"/>
      <c r="G12" s="149"/>
      <c r="H12" s="148"/>
      <c r="I12" s="147"/>
      <c r="J12" s="149"/>
      <c r="K12" s="148"/>
      <c r="L12" s="147"/>
      <c r="M12" s="149"/>
      <c r="N12" s="148"/>
      <c r="O12" s="147"/>
      <c r="P12" s="151"/>
      <c r="Q12" s="101">
        <v>5000</v>
      </c>
      <c r="R12" s="102">
        <v>5000</v>
      </c>
      <c r="S12" s="156">
        <f t="shared" si="2"/>
        <v>100</v>
      </c>
    </row>
    <row r="13" spans="1:19" s="1" customFormat="1" ht="38.25">
      <c r="A13" s="38" t="s">
        <v>71</v>
      </c>
      <c r="B13" s="40"/>
      <c r="C13" s="148"/>
      <c r="D13" s="149"/>
      <c r="E13" s="147"/>
      <c r="F13" s="147"/>
      <c r="G13" s="149"/>
      <c r="H13" s="148"/>
      <c r="I13" s="147"/>
      <c r="J13" s="149"/>
      <c r="K13" s="148"/>
      <c r="L13" s="147"/>
      <c r="M13" s="149"/>
      <c r="N13" s="148"/>
      <c r="O13" s="147"/>
      <c r="P13" s="151"/>
      <c r="Q13" s="101"/>
      <c r="R13" s="102"/>
      <c r="S13" s="156"/>
    </row>
    <row r="14" spans="1:19" s="1" customFormat="1" ht="25.5">
      <c r="A14" s="38" t="s">
        <v>50</v>
      </c>
      <c r="B14" s="40"/>
      <c r="C14" s="148"/>
      <c r="D14" s="149" t="s">
        <v>66</v>
      </c>
      <c r="E14" s="147"/>
      <c r="F14" s="147"/>
      <c r="G14" s="149" t="s">
        <v>66</v>
      </c>
      <c r="H14" s="148">
        <v>305981</v>
      </c>
      <c r="I14" s="147"/>
      <c r="J14" s="149">
        <f>(I14/H14)*100</f>
        <v>0</v>
      </c>
      <c r="K14" s="148"/>
      <c r="L14" s="147"/>
      <c r="M14" s="149" t="s">
        <v>66</v>
      </c>
      <c r="N14" s="148"/>
      <c r="O14" s="147"/>
      <c r="P14" s="151" t="s">
        <v>66</v>
      </c>
      <c r="Q14" s="101">
        <f t="shared" si="0"/>
        <v>305981</v>
      </c>
      <c r="R14" s="102">
        <v>305981</v>
      </c>
      <c r="S14" s="156">
        <f t="shared" si="2"/>
        <v>100</v>
      </c>
    </row>
    <row r="15" spans="1:19" s="1" customFormat="1" ht="30" customHeight="1" thickBot="1">
      <c r="A15" s="104" t="s">
        <v>79</v>
      </c>
      <c r="B15" s="105">
        <f aca="true" t="shared" si="3" ref="B15:O15">SUM(B5:B14)</f>
        <v>310000</v>
      </c>
      <c r="C15" s="106">
        <f t="shared" si="3"/>
        <v>310000</v>
      </c>
      <c r="D15" s="150">
        <f>(C15/B15)*100</f>
        <v>100</v>
      </c>
      <c r="E15" s="107">
        <f t="shared" si="3"/>
        <v>5</v>
      </c>
      <c r="F15" s="107">
        <f t="shared" si="3"/>
        <v>5</v>
      </c>
      <c r="G15" s="150">
        <f>(F15/E15)*100</f>
        <v>100</v>
      </c>
      <c r="H15" s="106">
        <f t="shared" si="3"/>
        <v>821788</v>
      </c>
      <c r="I15" s="107">
        <f>SUM(I5:I14)</f>
        <v>521751.94</v>
      </c>
      <c r="J15" s="150">
        <f>(I15/H15)*100</f>
        <v>63.48984652976193</v>
      </c>
      <c r="K15" s="106">
        <f t="shared" si="3"/>
        <v>5119852</v>
      </c>
      <c r="L15" s="107">
        <f t="shared" si="3"/>
        <v>5042561.43</v>
      </c>
      <c r="M15" s="150">
        <f>(L15/K15)*100</f>
        <v>98.49037491708744</v>
      </c>
      <c r="N15" s="106">
        <f t="shared" si="3"/>
        <v>2750</v>
      </c>
      <c r="O15" s="107">
        <f t="shared" si="3"/>
        <v>4750</v>
      </c>
      <c r="P15" s="152"/>
      <c r="Q15" s="108">
        <f>SUM(Q5:Q14)</f>
        <v>6254395</v>
      </c>
      <c r="R15" s="108">
        <f>SUM(R5:R14)</f>
        <v>6185049.37</v>
      </c>
      <c r="S15" s="157">
        <f t="shared" si="2"/>
        <v>98.891249593286</v>
      </c>
    </row>
    <row r="16" spans="1:18" ht="12.75">
      <c r="A16" s="5"/>
      <c r="B16" s="5"/>
      <c r="C16" s="5"/>
      <c r="D16" s="5"/>
      <c r="E16" s="6"/>
      <c r="F16" s="5"/>
      <c r="G16" s="5"/>
      <c r="H16" s="6"/>
      <c r="I16" s="6"/>
      <c r="J16" s="6"/>
      <c r="K16" s="6"/>
      <c r="L16" s="6"/>
      <c r="M16" s="6"/>
      <c r="N16" s="6"/>
      <c r="O16" s="6"/>
      <c r="P16" s="153"/>
      <c r="Q16" s="6"/>
      <c r="R16" s="9"/>
    </row>
    <row r="17" spans="1:18" ht="24" customHeight="1">
      <c r="A17" s="42"/>
      <c r="B17" s="222"/>
      <c r="C17" s="222"/>
      <c r="D17" s="222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</row>
    <row r="18" spans="1:18" ht="12.7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2.75">
      <c r="A19" s="45"/>
      <c r="B19" s="46"/>
      <c r="C19" s="46"/>
      <c r="D19" s="46"/>
      <c r="E19" s="47"/>
      <c r="F19" s="47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1:18" ht="12.75">
      <c r="A20" s="45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2.75">
      <c r="A21" s="4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2.75">
      <c r="A22" s="45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2.75">
      <c r="A23" s="50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2.75">
      <c r="A24" s="5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12.75">
      <c r="A25" s="50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2.75">
      <c r="A26" s="50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12.75">
      <c r="A27" s="50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s="1" customFormat="1" ht="30" customHeight="1">
      <c r="A28" s="5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s="1" customFormat="1" ht="28.5" customHeight="1">
      <c r="A29" s="51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</row>
    <row r="30" spans="8:17" ht="12.75"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8" ht="15.75">
      <c r="A31" s="42"/>
      <c r="B31" s="222"/>
      <c r="C31" s="222"/>
      <c r="D31" s="22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</row>
    <row r="32" spans="1:18" ht="12.7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12.75">
      <c r="A33" s="45"/>
      <c r="B33" s="46"/>
      <c r="C33" s="46"/>
      <c r="D33" s="46"/>
      <c r="E33" s="47"/>
      <c r="F33" s="47"/>
      <c r="G33" s="47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</row>
    <row r="34" spans="1:18" ht="12.75">
      <c r="A34" s="45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2.75">
      <c r="A35" s="45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2.75">
      <c r="A36" s="45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ht="12.75">
      <c r="A37" s="50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3.5" customHeight="1">
      <c r="A38" s="50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ht="13.5" customHeight="1">
      <c r="A39" s="50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3.5" customHeight="1">
      <c r="A40" s="50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2.75">
      <c r="A41" s="50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s="1" customFormat="1" ht="30" customHeight="1">
      <c r="A42" s="51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s="1" customFormat="1" ht="28.5" customHeight="1">
      <c r="A43" s="51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</row>
    <row r="44" spans="5:17" ht="13.5" customHeight="1">
      <c r="E44" s="12"/>
      <c r="F44" s="12"/>
      <c r="G44" s="12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5:17" ht="13.5" customHeight="1">
      <c r="E45" s="12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8:17" ht="13.5" customHeight="1"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8:17" ht="13.5" customHeight="1"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8:17" ht="13.5" customHeight="1"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5:17" ht="28.5" customHeight="1">
      <c r="E49" s="12"/>
      <c r="F49" s="12"/>
      <c r="G49" s="12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5:17" ht="13.5" customHeight="1">
      <c r="E50" s="12"/>
      <c r="F50" s="12"/>
      <c r="G50" s="12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8:17" ht="13.5" customHeight="1"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8:17" ht="13.5" customHeight="1"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8:17" ht="13.5" customHeight="1"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8:17" ht="22.5" customHeight="1"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8:17" ht="13.5" customHeight="1"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3.5" customHeight="1">
      <c r="B56" s="12"/>
      <c r="C56" s="12"/>
      <c r="D56" s="12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5:17" ht="13.5" customHeight="1">
      <c r="E57" s="12"/>
      <c r="F57" s="12"/>
      <c r="G57" s="12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5:17" ht="13.5" customHeight="1">
      <c r="E58" s="12"/>
      <c r="F58" s="12"/>
      <c r="G58" s="12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8:17" ht="13.5" customHeight="1"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2:17" ht="13.5" customHeight="1">
      <c r="B60" s="12"/>
      <c r="C60" s="12"/>
      <c r="D60" s="12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5:17" ht="13.5" customHeight="1">
      <c r="E61" s="12"/>
      <c r="F61" s="12"/>
      <c r="G61" s="12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5:17" ht="13.5" customHeight="1">
      <c r="E62" s="12"/>
      <c r="F62" s="12"/>
      <c r="G62" s="12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8:17" ht="13.5" customHeight="1"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5:17" ht="13.5" customHeight="1">
      <c r="E64" s="12"/>
      <c r="F64" s="12"/>
      <c r="G64" s="12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8:17" ht="22.5" customHeight="1"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8:17" ht="13.5" customHeight="1"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8:17" ht="13.5" customHeight="1"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8:17" ht="13.5" customHeight="1"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8:17" ht="13.5" customHeight="1"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 customHeight="1">
      <c r="A70" s="12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 ht="13.5" customHeight="1">
      <c r="B71" s="12"/>
      <c r="C71" s="12"/>
      <c r="D71" s="12"/>
      <c r="E71" s="12"/>
      <c r="F71" s="12"/>
      <c r="G71" s="12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7" ht="13.5" customHeight="1">
      <c r="B72" s="12"/>
      <c r="C72" s="12"/>
      <c r="D72" s="12"/>
      <c r="E72" s="12"/>
      <c r="F72" s="12"/>
      <c r="G72" s="12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2:17" ht="13.5" customHeight="1">
      <c r="B73" s="12"/>
      <c r="C73" s="12"/>
      <c r="D73" s="12"/>
      <c r="E73" s="12"/>
      <c r="F73" s="12"/>
      <c r="G73" s="12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8:17" ht="12.75"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2:17" ht="12.75">
      <c r="B75" s="12"/>
      <c r="C75" s="12"/>
      <c r="D75" s="12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5:17" ht="12.75">
      <c r="E76" s="12"/>
      <c r="F76" s="12"/>
      <c r="G76" s="12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5:17" ht="12.75">
      <c r="E77" s="12"/>
      <c r="F77" s="12"/>
      <c r="G77" s="12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8:17" ht="12.75"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8:17" ht="12.75"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8:17" ht="12.75"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8:17" ht="12.75"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8:17" ht="12.75"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8:17" ht="12.75"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8:17" ht="12.75"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8:17" ht="12.75"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8:17" ht="12.75"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8:17" ht="12.75"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8:17" ht="12.75"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8:17" ht="12.75"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8:17" ht="12.75"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ht="28.5" customHeight="1">
      <c r="A91" s="19"/>
      <c r="B91" s="19"/>
      <c r="C91" s="19"/>
      <c r="D91" s="19"/>
      <c r="E91" s="19"/>
      <c r="F91" s="19"/>
      <c r="G91" s="19"/>
      <c r="H91" s="20"/>
      <c r="I91" s="20"/>
      <c r="J91" s="86"/>
      <c r="K91" s="86"/>
      <c r="L91" s="86"/>
      <c r="M91" s="86"/>
      <c r="N91" s="86"/>
      <c r="O91" s="86"/>
      <c r="P91" s="86"/>
      <c r="Q91" s="86"/>
    </row>
    <row r="92" spans="5:17" ht="12.75">
      <c r="E92" s="12"/>
      <c r="F92" s="12"/>
      <c r="G92" s="12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8:17" ht="12.75"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8:17" ht="12.75"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8:17" ht="12.75"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8:17" ht="12.75"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8:17" ht="12.75"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8:17" ht="12.75"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8:17" ht="12.75"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8:17" ht="12.75"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8:17" ht="12.75"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8:17" ht="12.75"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8:17" ht="12.75"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8:17" ht="12.75"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8:17" ht="12.75"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8:17" ht="12.75"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8:17" ht="12.75"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5:17" ht="12.75">
      <c r="E108" s="12"/>
      <c r="F108" s="12"/>
      <c r="G108" s="12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8:17" ht="12.75"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8:17" ht="12.75"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5:17" ht="12.75">
      <c r="E111" s="12"/>
      <c r="F111" s="12"/>
      <c r="G111" s="12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5:17" ht="12.75">
      <c r="E112" s="12"/>
      <c r="F112" s="12"/>
      <c r="G112" s="12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8:17" ht="12.75"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8:17" ht="12.75"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8:17" ht="11.25" customHeight="1"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ht="24" customHeight="1">
      <c r="B116" s="12"/>
      <c r="C116" s="12"/>
      <c r="D116" s="12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5:17" ht="15" customHeight="1">
      <c r="E117" s="12"/>
      <c r="F117" s="12"/>
      <c r="G117" s="12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8:17" ht="11.25" customHeight="1"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8:17" ht="12.75"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ht="13.5" customHeight="1">
      <c r="B120" s="12"/>
      <c r="C120" s="12"/>
      <c r="D120" s="12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5:17" ht="12.75" customHeight="1">
      <c r="E121" s="12"/>
      <c r="F121" s="12"/>
      <c r="G121" s="12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5:17" ht="12.75" customHeight="1">
      <c r="E122" s="12"/>
      <c r="F122" s="12"/>
      <c r="G122" s="12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8:17" ht="12.75"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5:17" ht="12.75">
      <c r="E124" s="12"/>
      <c r="F124" s="12"/>
      <c r="G124" s="12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8:17" ht="12.75"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8:17" ht="12.75"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8:17" ht="12.75"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9.5" customHeight="1">
      <c r="A128" s="2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" customHeight="1">
      <c r="A129" s="12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2.75">
      <c r="A130" s="12"/>
      <c r="B130" s="12"/>
      <c r="C130" s="12"/>
      <c r="D130" s="12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5:17" ht="12.75">
      <c r="E131" s="12"/>
      <c r="F131" s="12"/>
      <c r="G131" s="12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8:17" ht="12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ht="12.75">
      <c r="B133" s="12"/>
      <c r="C133" s="12"/>
      <c r="D133" s="12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5:17" ht="12.75">
      <c r="E134" s="12"/>
      <c r="F134" s="12"/>
      <c r="G134" s="12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8:17" ht="12.75"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5:17" ht="22.5" customHeight="1">
      <c r="E136" s="12"/>
      <c r="F136" s="12"/>
      <c r="G136" s="12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8:17" ht="12.75"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2:17" ht="12.75">
      <c r="B138" s="12"/>
      <c r="C138" s="12"/>
      <c r="D138" s="12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5:17" ht="12.75">
      <c r="E139" s="12"/>
      <c r="F139" s="12"/>
      <c r="G139" s="12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8:17" ht="12.75"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3.5" customHeight="1">
      <c r="A141" s="12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2:17" ht="13.5" customHeight="1">
      <c r="B142" s="12"/>
      <c r="C142" s="12"/>
      <c r="D142" s="12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5:17" ht="13.5" customHeight="1">
      <c r="E143" s="12"/>
      <c r="F143" s="12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5:17" ht="12.75">
      <c r="E144" s="12"/>
      <c r="F144" s="12"/>
      <c r="G144" s="12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5:17" ht="12.75">
      <c r="E145" s="12"/>
      <c r="F145" s="12"/>
      <c r="G145" s="12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8:17" ht="12.75"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5:17" ht="12.75">
      <c r="E147" s="12"/>
      <c r="F147" s="12"/>
      <c r="G147" s="12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5:17" ht="12.75">
      <c r="E148" s="12"/>
      <c r="F148" s="12"/>
      <c r="G148" s="12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8:17" ht="12.75"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12.75">
      <c r="B150" s="12"/>
      <c r="C150" s="12"/>
      <c r="D150" s="12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5:17" ht="12.75">
      <c r="E151" s="12"/>
      <c r="F151" s="12"/>
      <c r="G151" s="12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5:17" ht="12.75">
      <c r="E152" s="12"/>
      <c r="F152" s="12"/>
      <c r="G152" s="12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5:17" ht="12.75">
      <c r="E153" s="12"/>
      <c r="F153" s="12"/>
      <c r="G153" s="12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8:17" ht="12.75"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s="23" customFormat="1" ht="18" customHeight="1">
      <c r="A155" s="212"/>
      <c r="B155" s="213"/>
      <c r="C155" s="213"/>
      <c r="D155" s="213"/>
      <c r="E155" s="213"/>
      <c r="F155" s="213"/>
      <c r="G155" s="213"/>
      <c r="H155" s="213"/>
      <c r="I155" s="213"/>
      <c r="J155" s="87"/>
      <c r="K155" s="87"/>
      <c r="L155" s="87"/>
      <c r="M155" s="87"/>
      <c r="N155" s="87"/>
      <c r="O155" s="87"/>
      <c r="P155" s="87"/>
      <c r="Q155" s="87"/>
    </row>
    <row r="156" spans="1:17" ht="28.5" customHeight="1">
      <c r="A156" s="19"/>
      <c r="B156" s="19"/>
      <c r="C156" s="19"/>
      <c r="D156" s="19"/>
      <c r="E156" s="19"/>
      <c r="F156" s="19"/>
      <c r="G156" s="19"/>
      <c r="H156" s="20"/>
      <c r="I156" s="20"/>
      <c r="J156" s="86"/>
      <c r="K156" s="86"/>
      <c r="L156" s="86"/>
      <c r="M156" s="86"/>
      <c r="N156" s="86"/>
      <c r="O156" s="86"/>
      <c r="P156" s="86"/>
      <c r="Q156" s="86"/>
    </row>
    <row r="158" spans="1:17" ht="15.75">
      <c r="A158" s="25"/>
      <c r="B158" s="12"/>
      <c r="C158" s="12"/>
      <c r="D158" s="12"/>
      <c r="E158" s="12"/>
      <c r="F158" s="12"/>
      <c r="G158" s="12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12.75">
      <c r="A159" s="12"/>
      <c r="B159" s="12"/>
      <c r="C159" s="12"/>
      <c r="D159" s="12"/>
      <c r="E159" s="12"/>
      <c r="F159" s="12"/>
      <c r="G159" s="12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17.25" customHeight="1">
      <c r="A160" s="12"/>
      <c r="B160" s="12"/>
      <c r="C160" s="12"/>
      <c r="D160" s="12"/>
      <c r="E160" s="12"/>
      <c r="F160" s="12"/>
      <c r="G160" s="12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13.5" customHeight="1">
      <c r="A161" s="12"/>
      <c r="B161" s="12"/>
      <c r="C161" s="12"/>
      <c r="D161" s="12"/>
      <c r="E161" s="12"/>
      <c r="F161" s="12"/>
      <c r="G161" s="12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ht="12.75">
      <c r="A162" s="12"/>
      <c r="B162" s="12"/>
      <c r="C162" s="12"/>
      <c r="D162" s="12"/>
      <c r="E162" s="12"/>
      <c r="F162" s="12"/>
      <c r="G162" s="12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7" ht="12.75">
      <c r="A163" s="12"/>
      <c r="B163" s="12"/>
      <c r="C163" s="12"/>
      <c r="D163" s="12"/>
      <c r="E163" s="12"/>
      <c r="F163" s="12"/>
      <c r="G163" s="12"/>
    </row>
    <row r="164" spans="1:17" ht="12.75">
      <c r="A164" s="12"/>
      <c r="B164" s="12"/>
      <c r="C164" s="12"/>
      <c r="D164" s="12"/>
      <c r="E164" s="12"/>
      <c r="F164" s="12"/>
      <c r="G164" s="12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12.75">
      <c r="A165" s="12"/>
      <c r="B165" s="12"/>
      <c r="C165" s="12"/>
      <c r="D165" s="12"/>
      <c r="E165" s="12"/>
      <c r="F165" s="12"/>
      <c r="G165" s="12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2.75">
      <c r="A166" s="12"/>
      <c r="B166" s="12"/>
      <c r="C166" s="12"/>
      <c r="D166" s="12"/>
      <c r="E166" s="12"/>
      <c r="F166" s="12"/>
      <c r="G166" s="12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22.5" customHeight="1">
      <c r="A167" s="12"/>
      <c r="B167" s="12"/>
      <c r="C167" s="12"/>
      <c r="D167" s="12"/>
      <c r="E167" s="12"/>
      <c r="F167" s="12"/>
      <c r="G167" s="12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8:17" ht="22.5" customHeight="1"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</sheetData>
  <sheetProtection/>
  <mergeCells count="14">
    <mergeCell ref="A1:R1"/>
    <mergeCell ref="B17:R17"/>
    <mergeCell ref="B29:R29"/>
    <mergeCell ref="B31:R31"/>
    <mergeCell ref="B3:D3"/>
    <mergeCell ref="E3:G3"/>
    <mergeCell ref="H3:J3"/>
    <mergeCell ref="K3:M3"/>
    <mergeCell ref="A155:I155"/>
    <mergeCell ref="B43:R43"/>
    <mergeCell ref="Q3:Q4"/>
    <mergeCell ref="R3:R4"/>
    <mergeCell ref="N3:P3"/>
    <mergeCell ref="S3:S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61" r:id="rId2"/>
  <headerFooter alignWithMargins="0">
    <oddFooter>&amp;R&amp;P</oddFooter>
  </headerFooter>
  <rowBreaks count="3" manualBreakCount="3">
    <brk id="15" max="7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5"/>
  <sheetViews>
    <sheetView zoomScalePageLayoutView="0" workbookViewId="0" topLeftCell="A1">
      <selection activeCell="T24" sqref="T24"/>
    </sheetView>
  </sheetViews>
  <sheetFormatPr defaultColWidth="11.421875" defaultRowHeight="12.75"/>
  <cols>
    <col min="1" max="1" width="6.421875" style="29" customWidth="1"/>
    <col min="2" max="2" width="48.8515625" style="31" bestFit="1" customWidth="1"/>
    <col min="3" max="4" width="10.7109375" style="2" customWidth="1"/>
    <col min="5" max="5" width="6.421875" style="2" bestFit="1" customWidth="1"/>
    <col min="6" max="6" width="8.00390625" style="2" customWidth="1"/>
    <col min="7" max="7" width="8.140625" style="2" bestFit="1" customWidth="1"/>
    <col min="8" max="8" width="6.421875" style="2" bestFit="1" customWidth="1"/>
    <col min="9" max="9" width="10.7109375" style="2" customWidth="1"/>
    <col min="10" max="10" width="10.57421875" style="2" customWidth="1"/>
    <col min="11" max="11" width="6.7109375" style="2" customWidth="1"/>
    <col min="12" max="12" width="10.7109375" style="2" customWidth="1"/>
    <col min="13" max="13" width="10.57421875" style="2" customWidth="1"/>
    <col min="14" max="14" width="6.421875" style="2" bestFit="1" customWidth="1"/>
    <col min="15" max="16" width="10.7109375" style="2" customWidth="1"/>
    <col min="17" max="17" width="6.421875" style="2" bestFit="1" customWidth="1"/>
    <col min="18" max="19" width="10.7109375" style="2" customWidth="1"/>
    <col min="20" max="20" width="7.57421875" style="2" bestFit="1" customWidth="1"/>
    <col min="21" max="21" width="12.8515625" style="3" customWidth="1"/>
    <col min="22" max="22" width="12.7109375" style="3" customWidth="1"/>
    <col min="23" max="23" width="6.8515625" style="3" bestFit="1" customWidth="1"/>
    <col min="24" max="16384" width="11.421875" style="3" customWidth="1"/>
  </cols>
  <sheetData>
    <row r="1" spans="1:22" ht="24" customHeight="1" thickBot="1">
      <c r="A1" s="240" t="s">
        <v>75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1:23" s="4" customFormat="1" ht="67.5" customHeight="1" thickBot="1">
      <c r="A2" s="115" t="s">
        <v>12</v>
      </c>
      <c r="B2" s="116" t="s">
        <v>13</v>
      </c>
      <c r="C2" s="230" t="s">
        <v>61</v>
      </c>
      <c r="D2" s="231"/>
      <c r="E2" s="232"/>
      <c r="F2" s="230" t="s">
        <v>41</v>
      </c>
      <c r="G2" s="231"/>
      <c r="H2" s="232"/>
      <c r="I2" s="241" t="s">
        <v>42</v>
      </c>
      <c r="J2" s="242"/>
      <c r="K2" s="114"/>
      <c r="L2" s="230" t="s">
        <v>60</v>
      </c>
      <c r="M2" s="231"/>
      <c r="N2" s="232"/>
      <c r="O2" s="230" t="s">
        <v>59</v>
      </c>
      <c r="P2" s="231"/>
      <c r="Q2" s="232"/>
      <c r="R2" s="230" t="s">
        <v>58</v>
      </c>
      <c r="S2" s="231"/>
      <c r="T2" s="232"/>
      <c r="U2" s="215" t="s">
        <v>85</v>
      </c>
      <c r="V2" s="215" t="s">
        <v>78</v>
      </c>
      <c r="W2" s="237" t="s">
        <v>64</v>
      </c>
    </row>
    <row r="3" spans="1:23" s="4" customFormat="1" ht="12.75">
      <c r="A3" s="88"/>
      <c r="B3" s="89" t="s">
        <v>34</v>
      </c>
      <c r="C3" s="243"/>
      <c r="D3" s="244"/>
      <c r="E3" s="245"/>
      <c r="F3" s="243"/>
      <c r="G3" s="244"/>
      <c r="H3" s="245"/>
      <c r="I3" s="243"/>
      <c r="J3" s="244"/>
      <c r="K3" s="245"/>
      <c r="L3" s="249"/>
      <c r="M3" s="250"/>
      <c r="N3" s="251"/>
      <c r="O3" s="243"/>
      <c r="P3" s="244"/>
      <c r="Q3" s="245"/>
      <c r="R3" s="243"/>
      <c r="S3" s="244"/>
      <c r="T3" s="245"/>
      <c r="U3" s="236"/>
      <c r="V3" s="236"/>
      <c r="W3" s="238"/>
    </row>
    <row r="4" spans="1:23" ht="30" customHeight="1" thickBot="1">
      <c r="A4" s="90"/>
      <c r="B4" s="91" t="s">
        <v>36</v>
      </c>
      <c r="C4" s="246"/>
      <c r="D4" s="247"/>
      <c r="E4" s="248"/>
      <c r="F4" s="246"/>
      <c r="G4" s="247"/>
      <c r="H4" s="248"/>
      <c r="I4" s="246"/>
      <c r="J4" s="247"/>
      <c r="K4" s="248"/>
      <c r="L4" s="246"/>
      <c r="M4" s="247"/>
      <c r="N4" s="248"/>
      <c r="O4" s="246"/>
      <c r="P4" s="247"/>
      <c r="Q4" s="248"/>
      <c r="R4" s="246"/>
      <c r="S4" s="247"/>
      <c r="T4" s="248"/>
      <c r="U4" s="236"/>
      <c r="V4" s="236"/>
      <c r="W4" s="238"/>
    </row>
    <row r="5" spans="1:23" s="4" customFormat="1" ht="30" customHeight="1" thickBot="1">
      <c r="A5" s="54"/>
      <c r="B5" s="92" t="s">
        <v>48</v>
      </c>
      <c r="C5" s="233" t="s">
        <v>43</v>
      </c>
      <c r="D5" s="234"/>
      <c r="E5" s="235"/>
      <c r="F5" s="233" t="s">
        <v>49</v>
      </c>
      <c r="G5" s="234"/>
      <c r="H5" s="235"/>
      <c r="I5" s="233" t="s">
        <v>49</v>
      </c>
      <c r="J5" s="234"/>
      <c r="K5" s="235"/>
      <c r="L5" s="233" t="s">
        <v>49</v>
      </c>
      <c r="M5" s="234"/>
      <c r="N5" s="235"/>
      <c r="O5" s="233" t="s">
        <v>49</v>
      </c>
      <c r="P5" s="234"/>
      <c r="Q5" s="235"/>
      <c r="R5" s="233" t="s">
        <v>49</v>
      </c>
      <c r="S5" s="234"/>
      <c r="T5" s="235"/>
      <c r="U5" s="217"/>
      <c r="V5" s="217"/>
      <c r="W5" s="239"/>
    </row>
    <row r="6" spans="1:23" s="4" customFormat="1" ht="30" customHeight="1" thickBot="1">
      <c r="A6" s="93" t="s">
        <v>31</v>
      </c>
      <c r="B6" s="92" t="s">
        <v>35</v>
      </c>
      <c r="C6" s="119" t="s">
        <v>65</v>
      </c>
      <c r="D6" s="120" t="s">
        <v>62</v>
      </c>
      <c r="E6" s="120" t="s">
        <v>64</v>
      </c>
      <c r="F6" s="119" t="s">
        <v>65</v>
      </c>
      <c r="G6" s="120" t="s">
        <v>62</v>
      </c>
      <c r="H6" s="120" t="s">
        <v>64</v>
      </c>
      <c r="I6" s="119" t="s">
        <v>65</v>
      </c>
      <c r="J6" s="120" t="s">
        <v>62</v>
      </c>
      <c r="K6" s="120" t="s">
        <v>64</v>
      </c>
      <c r="L6" s="119" t="s">
        <v>65</v>
      </c>
      <c r="M6" s="120" t="s">
        <v>62</v>
      </c>
      <c r="N6" s="120" t="s">
        <v>64</v>
      </c>
      <c r="O6" s="119" t="s">
        <v>65</v>
      </c>
      <c r="P6" s="120" t="s">
        <v>62</v>
      </c>
      <c r="Q6" s="120" t="s">
        <v>64</v>
      </c>
      <c r="R6" s="119" t="s">
        <v>65</v>
      </c>
      <c r="S6" s="120" t="s">
        <v>62</v>
      </c>
      <c r="T6" s="120" t="s">
        <v>64</v>
      </c>
      <c r="U6" s="119" t="s">
        <v>65</v>
      </c>
      <c r="V6" s="120" t="s">
        <v>62</v>
      </c>
      <c r="W6" s="121" t="s">
        <v>64</v>
      </c>
    </row>
    <row r="7" spans="1:23" s="4" customFormat="1" ht="19.5" customHeight="1" thickBot="1">
      <c r="A7" s="33">
        <v>3</v>
      </c>
      <c r="B7" s="34" t="s">
        <v>14</v>
      </c>
      <c r="C7" s="123">
        <f aca="true" t="shared" si="0" ref="C7:S7">C8+C12+C18</f>
        <v>310000</v>
      </c>
      <c r="D7" s="35">
        <f t="shared" si="0"/>
        <v>310000</v>
      </c>
      <c r="E7" s="135">
        <f>(D7/C7)*100</f>
        <v>100</v>
      </c>
      <c r="F7" s="123">
        <f t="shared" si="0"/>
        <v>5</v>
      </c>
      <c r="G7" s="35">
        <f t="shared" si="0"/>
        <v>5</v>
      </c>
      <c r="H7" s="138">
        <f>(G7/F7)*100</f>
        <v>100</v>
      </c>
      <c r="I7" s="123">
        <f t="shared" si="0"/>
        <v>371335</v>
      </c>
      <c r="J7" s="35">
        <f t="shared" si="0"/>
        <v>416064.86</v>
      </c>
      <c r="K7" s="135">
        <f>(J7/I7)*100</f>
        <v>112.04568920247215</v>
      </c>
      <c r="L7" s="123">
        <f t="shared" si="0"/>
        <v>5074852</v>
      </c>
      <c r="M7" s="35">
        <f t="shared" si="0"/>
        <v>5025388.579999999</v>
      </c>
      <c r="N7" s="138">
        <f aca="true" t="shared" si="1" ref="N7:N19">(M7/L7)*100</f>
        <v>99.02532290596847</v>
      </c>
      <c r="O7" s="123">
        <f t="shared" si="0"/>
        <v>45000</v>
      </c>
      <c r="P7" s="35">
        <f t="shared" si="0"/>
        <v>25400</v>
      </c>
      <c r="Q7" s="138">
        <f>(P7/O7)*100</f>
        <v>56.44444444444444</v>
      </c>
      <c r="R7" s="123">
        <f t="shared" si="0"/>
        <v>2750</v>
      </c>
      <c r="S7" s="35">
        <f t="shared" si="0"/>
        <v>2750</v>
      </c>
      <c r="T7" s="138">
        <f>(S7/R7)*100</f>
        <v>100</v>
      </c>
      <c r="U7" s="123">
        <f>U8+U12+U18</f>
        <v>5803942</v>
      </c>
      <c r="V7" s="53">
        <f>V8+V12+V18</f>
        <v>5779608.4399999995</v>
      </c>
      <c r="W7" s="130">
        <f>(V7/U7)*100</f>
        <v>99.58074081374347</v>
      </c>
    </row>
    <row r="8" spans="1:23" s="4" customFormat="1" ht="19.5" customHeight="1" thickBot="1">
      <c r="A8" s="111">
        <v>31</v>
      </c>
      <c r="B8" s="112" t="s">
        <v>15</v>
      </c>
      <c r="C8" s="124">
        <f aca="true" t="shared" si="2" ref="C8:M8">C9+C10+C11</f>
        <v>0</v>
      </c>
      <c r="D8" s="96">
        <f t="shared" si="2"/>
        <v>0</v>
      </c>
      <c r="E8" s="136" t="s">
        <v>66</v>
      </c>
      <c r="F8" s="124">
        <f t="shared" si="2"/>
        <v>0</v>
      </c>
      <c r="G8" s="96">
        <f t="shared" si="2"/>
        <v>0</v>
      </c>
      <c r="H8" s="136" t="s">
        <v>66</v>
      </c>
      <c r="I8" s="124">
        <f t="shared" si="2"/>
        <v>1296</v>
      </c>
      <c r="J8" s="96">
        <f t="shared" si="2"/>
        <v>1296</v>
      </c>
      <c r="K8" s="143">
        <f aca="true" t="shared" si="3" ref="K8:K27">(J8/I8)*100</f>
        <v>100</v>
      </c>
      <c r="L8" s="124">
        <f t="shared" si="2"/>
        <v>4774390</v>
      </c>
      <c r="M8" s="96">
        <f t="shared" si="2"/>
        <v>4740519.069999999</v>
      </c>
      <c r="N8" s="136">
        <f t="shared" si="1"/>
        <v>99.29057052314535</v>
      </c>
      <c r="O8" s="124">
        <f>O9+O10+O11</f>
        <v>0</v>
      </c>
      <c r="P8" s="96">
        <f>P9+P10+P11</f>
        <v>0</v>
      </c>
      <c r="Q8" s="136" t="s">
        <v>66</v>
      </c>
      <c r="R8" s="124">
        <f>R9+R10+R11</f>
        <v>0</v>
      </c>
      <c r="S8" s="96">
        <f>S9+S10+S11</f>
        <v>0</v>
      </c>
      <c r="T8" s="136" t="s">
        <v>66</v>
      </c>
      <c r="U8" s="124">
        <f>SUM(U9:U11)</f>
        <v>4775686</v>
      </c>
      <c r="V8" s="96">
        <f>SUM(V9:V11)</f>
        <v>4741815.069999999</v>
      </c>
      <c r="W8" s="131">
        <f aca="true" t="shared" si="4" ref="W8:W27">(V8/U8)*100</f>
        <v>99.29076304430399</v>
      </c>
    </row>
    <row r="9" spans="1:23" s="4" customFormat="1" ht="19.5" customHeight="1" thickBot="1">
      <c r="A9" s="54">
        <v>311</v>
      </c>
      <c r="B9" s="55" t="s">
        <v>16</v>
      </c>
      <c r="C9" s="94"/>
      <c r="D9" s="56"/>
      <c r="E9" s="137" t="s">
        <v>66</v>
      </c>
      <c r="F9" s="94"/>
      <c r="G9" s="56"/>
      <c r="H9" s="137" t="s">
        <v>66</v>
      </c>
      <c r="I9" s="94">
        <v>0</v>
      </c>
      <c r="J9" s="56"/>
      <c r="K9" s="133"/>
      <c r="L9" s="94">
        <v>4031160</v>
      </c>
      <c r="M9" s="56">
        <v>3997631.53</v>
      </c>
      <c r="N9" s="137">
        <f t="shared" si="1"/>
        <v>99.16826744659105</v>
      </c>
      <c r="O9" s="94"/>
      <c r="P9" s="56"/>
      <c r="Q9" s="137" t="s">
        <v>66</v>
      </c>
      <c r="R9" s="94"/>
      <c r="S9" s="56"/>
      <c r="T9" s="137" t="s">
        <v>66</v>
      </c>
      <c r="U9" s="94">
        <f aca="true" t="shared" si="5" ref="U9:V11">C9+F9+I9+L9+O9+R9</f>
        <v>4031160</v>
      </c>
      <c r="V9" s="122">
        <f t="shared" si="5"/>
        <v>3997631.53</v>
      </c>
      <c r="W9" s="132">
        <f t="shared" si="4"/>
        <v>99.16826744659105</v>
      </c>
    </row>
    <row r="10" spans="1:23" ht="19.5" customHeight="1" thickBot="1">
      <c r="A10" s="54">
        <v>312</v>
      </c>
      <c r="B10" s="55" t="s">
        <v>17</v>
      </c>
      <c r="C10" s="94"/>
      <c r="D10" s="56"/>
      <c r="E10" s="137" t="s">
        <v>66</v>
      </c>
      <c r="F10" s="94"/>
      <c r="G10" s="56"/>
      <c r="H10" s="137" t="s">
        <v>66</v>
      </c>
      <c r="I10" s="94">
        <v>1296</v>
      </c>
      <c r="J10" s="56">
        <v>1296</v>
      </c>
      <c r="K10" s="133">
        <f t="shared" si="3"/>
        <v>100</v>
      </c>
      <c r="L10" s="94">
        <v>138200</v>
      </c>
      <c r="M10" s="56">
        <v>158163.96</v>
      </c>
      <c r="N10" s="137">
        <f t="shared" si="1"/>
        <v>114.4457018813314</v>
      </c>
      <c r="O10" s="94"/>
      <c r="P10" s="56"/>
      <c r="Q10" s="137" t="s">
        <v>66</v>
      </c>
      <c r="R10" s="94"/>
      <c r="S10" s="56"/>
      <c r="T10" s="137" t="s">
        <v>66</v>
      </c>
      <c r="U10" s="94">
        <f t="shared" si="5"/>
        <v>139496</v>
      </c>
      <c r="V10" s="122">
        <f t="shared" si="5"/>
        <v>159459.96</v>
      </c>
      <c r="W10" s="133">
        <f t="shared" si="4"/>
        <v>114.311492802661</v>
      </c>
    </row>
    <row r="11" spans="1:23" ht="19.5" customHeight="1" thickBot="1">
      <c r="A11" s="54">
        <v>313</v>
      </c>
      <c r="B11" s="55" t="s">
        <v>18</v>
      </c>
      <c r="C11" s="94"/>
      <c r="D11" s="56"/>
      <c r="E11" s="137" t="s">
        <v>66</v>
      </c>
      <c r="F11" s="94"/>
      <c r="G11" s="56"/>
      <c r="H11" s="137" t="s">
        <v>66</v>
      </c>
      <c r="I11" s="94"/>
      <c r="J11" s="56"/>
      <c r="K11" s="137" t="s">
        <v>66</v>
      </c>
      <c r="L11" s="94">
        <v>605030</v>
      </c>
      <c r="M11" s="56">
        <v>584723.58</v>
      </c>
      <c r="N11" s="137">
        <f t="shared" si="1"/>
        <v>96.64373336859329</v>
      </c>
      <c r="O11" s="94"/>
      <c r="P11" s="56"/>
      <c r="Q11" s="137" t="s">
        <v>66</v>
      </c>
      <c r="R11" s="94"/>
      <c r="S11" s="56"/>
      <c r="T11" s="137" t="s">
        <v>66</v>
      </c>
      <c r="U11" s="94">
        <f t="shared" si="5"/>
        <v>605030</v>
      </c>
      <c r="V11" s="122">
        <f t="shared" si="5"/>
        <v>584723.58</v>
      </c>
      <c r="W11" s="133">
        <f t="shared" si="4"/>
        <v>96.64373336859329</v>
      </c>
    </row>
    <row r="12" spans="1:23" s="4" customFormat="1" ht="19.5" customHeight="1" thickBot="1">
      <c r="A12" s="111">
        <v>32</v>
      </c>
      <c r="B12" s="112" t="s">
        <v>19</v>
      </c>
      <c r="C12" s="124">
        <f>C13+C14+C15+C16+C17</f>
        <v>304200</v>
      </c>
      <c r="D12" s="96">
        <f aca="true" t="shared" si="6" ref="D12:S12">D13+D14+D15+D16+D17</f>
        <v>304200</v>
      </c>
      <c r="E12" s="136">
        <f>(D12/C12)*100</f>
        <v>100</v>
      </c>
      <c r="F12" s="124">
        <f t="shared" si="6"/>
        <v>0</v>
      </c>
      <c r="G12" s="96">
        <f t="shared" si="6"/>
        <v>0</v>
      </c>
      <c r="H12" s="136" t="s">
        <v>66</v>
      </c>
      <c r="I12" s="124">
        <f t="shared" si="6"/>
        <v>370000</v>
      </c>
      <c r="J12" s="96">
        <f t="shared" si="6"/>
        <v>413936.26</v>
      </c>
      <c r="K12" s="143">
        <f t="shared" si="3"/>
        <v>111.87466486486485</v>
      </c>
      <c r="L12" s="124">
        <f t="shared" si="6"/>
        <v>280162</v>
      </c>
      <c r="M12" s="96">
        <f t="shared" si="6"/>
        <v>276039.88</v>
      </c>
      <c r="N12" s="136">
        <f t="shared" si="1"/>
        <v>98.52866555778442</v>
      </c>
      <c r="O12" s="124">
        <f t="shared" si="6"/>
        <v>45000</v>
      </c>
      <c r="P12" s="96">
        <f t="shared" si="6"/>
        <v>25400</v>
      </c>
      <c r="Q12" s="189">
        <f>(P12/O12)*100</f>
        <v>56.44444444444444</v>
      </c>
      <c r="R12" s="124">
        <f t="shared" si="6"/>
        <v>2750</v>
      </c>
      <c r="S12" s="96">
        <f t="shared" si="6"/>
        <v>2750</v>
      </c>
      <c r="T12" s="136">
        <f>(S12/R12)*100</f>
        <v>100</v>
      </c>
      <c r="U12" s="124">
        <f>SUM(U13:U17)</f>
        <v>1002112</v>
      </c>
      <c r="V12" s="96">
        <f>SUM(V13:V17)</f>
        <v>1022326.14</v>
      </c>
      <c r="W12" s="134">
        <f t="shared" si="4"/>
        <v>102.01715377123514</v>
      </c>
    </row>
    <row r="13" spans="1:23" s="4" customFormat="1" ht="19.5" customHeight="1" thickBot="1">
      <c r="A13" s="54">
        <v>321</v>
      </c>
      <c r="B13" s="55" t="s">
        <v>20</v>
      </c>
      <c r="C13" s="94">
        <v>24700</v>
      </c>
      <c r="D13" s="56">
        <v>24700</v>
      </c>
      <c r="E13" s="137">
        <f>(D13/C13)*100</f>
        <v>100</v>
      </c>
      <c r="F13" s="94"/>
      <c r="G13" s="56"/>
      <c r="H13" s="137" t="s">
        <v>66</v>
      </c>
      <c r="I13" s="94">
        <v>3500</v>
      </c>
      <c r="J13" s="56">
        <v>11846</v>
      </c>
      <c r="K13" s="133">
        <f t="shared" si="3"/>
        <v>338.45714285714286</v>
      </c>
      <c r="L13" s="94">
        <v>235500</v>
      </c>
      <c r="M13" s="56">
        <v>237206.63</v>
      </c>
      <c r="N13" s="137">
        <f t="shared" si="1"/>
        <v>100.72468365180467</v>
      </c>
      <c r="O13" s="137"/>
      <c r="P13" s="137"/>
      <c r="Q13" s="137"/>
      <c r="R13" s="94"/>
      <c r="S13" s="56"/>
      <c r="T13" s="137" t="s">
        <v>66</v>
      </c>
      <c r="U13" s="94">
        <f aca="true" t="shared" si="7" ref="U13:V17">C13+F13+I13+L13+O13+R13</f>
        <v>263700</v>
      </c>
      <c r="V13" s="122">
        <f t="shared" si="7"/>
        <v>273752.63</v>
      </c>
      <c r="W13" s="133">
        <f t="shared" si="4"/>
        <v>103.81214637846037</v>
      </c>
    </row>
    <row r="14" spans="1:23" ht="19.5" customHeight="1" thickBot="1">
      <c r="A14" s="54">
        <v>322</v>
      </c>
      <c r="B14" s="55" t="s">
        <v>21</v>
      </c>
      <c r="C14" s="94">
        <v>111910</v>
      </c>
      <c r="D14" s="56">
        <v>111910</v>
      </c>
      <c r="E14" s="137">
        <f>(D14/C14)*100</f>
        <v>100</v>
      </c>
      <c r="F14" s="94"/>
      <c r="G14" s="56"/>
      <c r="H14" s="137" t="s">
        <v>66</v>
      </c>
      <c r="I14" s="94">
        <v>14000</v>
      </c>
      <c r="J14" s="56">
        <v>30400</v>
      </c>
      <c r="K14" s="133">
        <f t="shared" si="3"/>
        <v>217.14285714285714</v>
      </c>
      <c r="L14" s="94"/>
      <c r="M14" s="56"/>
      <c r="N14" s="137" t="s">
        <v>86</v>
      </c>
      <c r="O14" s="94"/>
      <c r="P14" s="56">
        <v>400</v>
      </c>
      <c r="Q14" s="137" t="s">
        <v>86</v>
      </c>
      <c r="R14" s="94"/>
      <c r="S14" s="56"/>
      <c r="T14" s="137"/>
      <c r="U14" s="94">
        <f t="shared" si="7"/>
        <v>125910</v>
      </c>
      <c r="V14" s="122">
        <f t="shared" si="7"/>
        <v>142710</v>
      </c>
      <c r="W14" s="133">
        <f t="shared" si="4"/>
        <v>113.3428639504408</v>
      </c>
    </row>
    <row r="15" spans="1:23" ht="19.5" customHeight="1" thickBot="1">
      <c r="A15" s="54">
        <v>323</v>
      </c>
      <c r="B15" s="55" t="s">
        <v>22</v>
      </c>
      <c r="C15" s="94">
        <v>155450</v>
      </c>
      <c r="D15" s="56">
        <v>155450</v>
      </c>
      <c r="E15" s="137">
        <f>(D15/C15)*100</f>
        <v>100</v>
      </c>
      <c r="F15" s="94"/>
      <c r="G15" s="56"/>
      <c r="H15" s="137" t="s">
        <v>66</v>
      </c>
      <c r="I15" s="94">
        <v>320500</v>
      </c>
      <c r="J15" s="56">
        <v>337799.05</v>
      </c>
      <c r="K15" s="133">
        <f t="shared" si="3"/>
        <v>105.39751950078002</v>
      </c>
      <c r="L15" s="94">
        <v>10000</v>
      </c>
      <c r="M15" s="56">
        <v>14427</v>
      </c>
      <c r="N15" s="137">
        <f t="shared" si="1"/>
        <v>144.27</v>
      </c>
      <c r="O15" s="94">
        <v>34200</v>
      </c>
      <c r="P15" s="56">
        <v>25000</v>
      </c>
      <c r="Q15" s="137">
        <f>(P15/O15)*100</f>
        <v>73.09941520467837</v>
      </c>
      <c r="R15" s="94"/>
      <c r="S15" s="56"/>
      <c r="T15" s="137" t="s">
        <v>66</v>
      </c>
      <c r="U15" s="94">
        <f t="shared" si="7"/>
        <v>520150</v>
      </c>
      <c r="V15" s="122">
        <f t="shared" si="7"/>
        <v>532676.05</v>
      </c>
      <c r="W15" s="133">
        <f t="shared" si="4"/>
        <v>102.40816110737288</v>
      </c>
    </row>
    <row r="16" spans="1:23" ht="19.5" customHeight="1" thickBot="1">
      <c r="A16" s="54">
        <v>324</v>
      </c>
      <c r="B16" s="55" t="s">
        <v>68</v>
      </c>
      <c r="C16" s="94">
        <v>0</v>
      </c>
      <c r="D16" s="56">
        <v>0</v>
      </c>
      <c r="E16" s="137" t="s">
        <v>66</v>
      </c>
      <c r="F16" s="94"/>
      <c r="G16" s="56"/>
      <c r="H16" s="137" t="s">
        <v>66</v>
      </c>
      <c r="I16" s="94">
        <v>0</v>
      </c>
      <c r="J16" s="56">
        <v>10800</v>
      </c>
      <c r="K16" s="137" t="s">
        <v>86</v>
      </c>
      <c r="L16" s="94"/>
      <c r="M16" s="56"/>
      <c r="N16" s="137" t="s">
        <v>86</v>
      </c>
      <c r="O16" s="94">
        <v>10800</v>
      </c>
      <c r="P16" s="56"/>
      <c r="Q16" s="137" t="s">
        <v>66</v>
      </c>
      <c r="R16" s="94"/>
      <c r="S16" s="56"/>
      <c r="T16" s="137" t="s">
        <v>66</v>
      </c>
      <c r="U16" s="94">
        <f t="shared" si="7"/>
        <v>10800</v>
      </c>
      <c r="V16" s="122">
        <f t="shared" si="7"/>
        <v>10800</v>
      </c>
      <c r="W16" s="133">
        <f t="shared" si="4"/>
        <v>100</v>
      </c>
    </row>
    <row r="17" spans="1:23" ht="19.5" customHeight="1" thickBot="1">
      <c r="A17" s="54">
        <v>329</v>
      </c>
      <c r="B17" s="55" t="s">
        <v>23</v>
      </c>
      <c r="C17" s="94">
        <v>12140</v>
      </c>
      <c r="D17" s="56">
        <v>12140</v>
      </c>
      <c r="E17" s="137">
        <f>(D17/C17)*100</f>
        <v>100</v>
      </c>
      <c r="F17" s="94"/>
      <c r="G17" s="56"/>
      <c r="H17" s="137" t="s">
        <v>66</v>
      </c>
      <c r="I17" s="94">
        <v>32000</v>
      </c>
      <c r="J17" s="56">
        <v>23091.21</v>
      </c>
      <c r="K17" s="133">
        <f t="shared" si="3"/>
        <v>72.16003125</v>
      </c>
      <c r="L17" s="94">
        <v>34662</v>
      </c>
      <c r="M17" s="56">
        <v>24406.25</v>
      </c>
      <c r="N17" s="137">
        <f t="shared" si="1"/>
        <v>70.41212278575962</v>
      </c>
      <c r="O17" s="94"/>
      <c r="P17" s="56"/>
      <c r="Q17" s="137" t="s">
        <v>66</v>
      </c>
      <c r="R17" s="94">
        <v>2750</v>
      </c>
      <c r="S17" s="56">
        <v>2750</v>
      </c>
      <c r="T17" s="137">
        <f>(S17/R17)*100</f>
        <v>100</v>
      </c>
      <c r="U17" s="94">
        <f t="shared" si="7"/>
        <v>81552</v>
      </c>
      <c r="V17" s="122">
        <f t="shared" si="7"/>
        <v>62387.46</v>
      </c>
      <c r="W17" s="133">
        <f t="shared" si="4"/>
        <v>76.50022071806946</v>
      </c>
    </row>
    <row r="18" spans="1:23" s="4" customFormat="1" ht="19.5" customHeight="1" thickBot="1">
      <c r="A18" s="111">
        <v>34</v>
      </c>
      <c r="B18" s="112" t="s">
        <v>24</v>
      </c>
      <c r="C18" s="96">
        <f aca="true" t="shared" si="8" ref="C18:S18">C19</f>
        <v>5800</v>
      </c>
      <c r="D18" s="96">
        <f t="shared" si="8"/>
        <v>5800</v>
      </c>
      <c r="E18" s="136">
        <f>(D18/C18)*100</f>
        <v>100</v>
      </c>
      <c r="F18" s="124">
        <f t="shared" si="8"/>
        <v>5</v>
      </c>
      <c r="G18" s="96">
        <f t="shared" si="8"/>
        <v>5</v>
      </c>
      <c r="H18" s="136">
        <f>(G18/F18)*100</f>
        <v>100</v>
      </c>
      <c r="I18" s="124">
        <f t="shared" si="8"/>
        <v>39</v>
      </c>
      <c r="J18" s="96">
        <f t="shared" si="8"/>
        <v>832.6</v>
      </c>
      <c r="K18" s="137" t="s">
        <v>86</v>
      </c>
      <c r="L18" s="124">
        <f t="shared" si="8"/>
        <v>20300</v>
      </c>
      <c r="M18" s="96">
        <f t="shared" si="8"/>
        <v>8829.63</v>
      </c>
      <c r="N18" s="189">
        <f t="shared" si="1"/>
        <v>43.495714285714286</v>
      </c>
      <c r="O18" s="124">
        <f t="shared" si="8"/>
        <v>0</v>
      </c>
      <c r="P18" s="96">
        <f t="shared" si="8"/>
        <v>0</v>
      </c>
      <c r="Q18" s="136" t="s">
        <v>66</v>
      </c>
      <c r="R18" s="124">
        <f t="shared" si="8"/>
        <v>0</v>
      </c>
      <c r="S18" s="96">
        <f t="shared" si="8"/>
        <v>0</v>
      </c>
      <c r="T18" s="136" t="s">
        <v>66</v>
      </c>
      <c r="U18" s="124">
        <f>U19</f>
        <v>26144</v>
      </c>
      <c r="V18" s="113">
        <f>V19</f>
        <v>15467.23</v>
      </c>
      <c r="W18" s="134">
        <f t="shared" si="4"/>
        <v>59.161681456548344</v>
      </c>
    </row>
    <row r="19" spans="1:23" ht="19.5" customHeight="1" thickBot="1">
      <c r="A19" s="54">
        <v>343</v>
      </c>
      <c r="B19" s="55" t="s">
        <v>25</v>
      </c>
      <c r="C19" s="94">
        <v>5800</v>
      </c>
      <c r="D19" s="94">
        <v>5800</v>
      </c>
      <c r="E19" s="137">
        <f>(D19/C19)*100</f>
        <v>100</v>
      </c>
      <c r="F19" s="94">
        <v>5</v>
      </c>
      <c r="G19" s="94">
        <v>5</v>
      </c>
      <c r="H19" s="137">
        <f>(G19/F19)*100</f>
        <v>100</v>
      </c>
      <c r="I19" s="95">
        <v>39</v>
      </c>
      <c r="J19" s="94">
        <v>832.6</v>
      </c>
      <c r="K19" s="137" t="s">
        <v>86</v>
      </c>
      <c r="L19" s="94">
        <v>20300</v>
      </c>
      <c r="M19" s="94">
        <v>8829.63</v>
      </c>
      <c r="N19" s="137">
        <f t="shared" si="1"/>
        <v>43.495714285714286</v>
      </c>
      <c r="O19" s="94"/>
      <c r="P19" s="94"/>
      <c r="Q19" s="137" t="s">
        <v>66</v>
      </c>
      <c r="R19" s="94"/>
      <c r="S19" s="94"/>
      <c r="T19" s="137" t="s">
        <v>66</v>
      </c>
      <c r="U19" s="94">
        <f>C19+F19+I19+L19+O19+R19</f>
        <v>26144</v>
      </c>
      <c r="V19" s="122">
        <f>D19+G19+J19+M19+P19+S19</f>
        <v>15467.23</v>
      </c>
      <c r="W19" s="133">
        <f t="shared" si="4"/>
        <v>59.161681456548344</v>
      </c>
    </row>
    <row r="20" spans="1:23" s="4" customFormat="1" ht="19.5" customHeight="1" thickBot="1">
      <c r="A20" s="33">
        <v>4</v>
      </c>
      <c r="B20" s="34" t="s">
        <v>27</v>
      </c>
      <c r="C20" s="123">
        <f>C21</f>
        <v>0</v>
      </c>
      <c r="D20" s="35">
        <f>D21</f>
        <v>0</v>
      </c>
      <c r="E20" s="138" t="s">
        <v>66</v>
      </c>
      <c r="F20" s="123">
        <v>0</v>
      </c>
      <c r="G20" s="35">
        <f>G21</f>
        <v>0</v>
      </c>
      <c r="H20" s="138" t="s">
        <v>66</v>
      </c>
      <c r="I20" s="123">
        <f>I21</f>
        <v>447333</v>
      </c>
      <c r="J20" s="35">
        <f>J21</f>
        <v>147036</v>
      </c>
      <c r="K20" s="135">
        <f t="shared" si="3"/>
        <v>32.869473077103635</v>
      </c>
      <c r="L20" s="123">
        <v>0</v>
      </c>
      <c r="M20" s="35">
        <f>M21</f>
        <v>4000</v>
      </c>
      <c r="N20" s="176" t="s">
        <v>86</v>
      </c>
      <c r="O20" s="123">
        <v>0</v>
      </c>
      <c r="P20" s="35">
        <f>P21</f>
        <v>0</v>
      </c>
      <c r="Q20" s="138" t="s">
        <v>66</v>
      </c>
      <c r="R20" s="123">
        <f>R21</f>
        <v>0</v>
      </c>
      <c r="S20" s="35">
        <f>S21</f>
        <v>2000</v>
      </c>
      <c r="T20" s="138"/>
      <c r="U20" s="123">
        <f>U21</f>
        <v>447333</v>
      </c>
      <c r="V20" s="53">
        <f>V21</f>
        <v>153036</v>
      </c>
      <c r="W20" s="135">
        <f t="shared" si="4"/>
        <v>34.21075574571964</v>
      </c>
    </row>
    <row r="21" spans="1:23" s="4" customFormat="1" ht="19.5" customHeight="1" thickBot="1">
      <c r="A21" s="111">
        <v>42</v>
      </c>
      <c r="B21" s="112" t="s">
        <v>69</v>
      </c>
      <c r="C21" s="124">
        <f>C22+C23</f>
        <v>0</v>
      </c>
      <c r="D21" s="96">
        <f>D22+D23</f>
        <v>0</v>
      </c>
      <c r="E21" s="136" t="s">
        <v>66</v>
      </c>
      <c r="F21" s="124">
        <v>0</v>
      </c>
      <c r="G21" s="96">
        <f>G22+G23</f>
        <v>0</v>
      </c>
      <c r="H21" s="136" t="s">
        <v>66</v>
      </c>
      <c r="I21" s="124">
        <f>I22+I23+I24</f>
        <v>447333</v>
      </c>
      <c r="J21" s="96">
        <f>J22+J23+J24</f>
        <v>147036</v>
      </c>
      <c r="K21" s="143">
        <f t="shared" si="3"/>
        <v>32.869473077103635</v>
      </c>
      <c r="L21" s="124">
        <v>0</v>
      </c>
      <c r="M21" s="96">
        <f>M22+M23</f>
        <v>4000</v>
      </c>
      <c r="N21" s="137" t="s">
        <v>86</v>
      </c>
      <c r="O21" s="124">
        <v>0</v>
      </c>
      <c r="P21" s="96">
        <f>P22+P23</f>
        <v>0</v>
      </c>
      <c r="Q21" s="136" t="s">
        <v>66</v>
      </c>
      <c r="R21" s="124">
        <f>R22+R23</f>
        <v>0</v>
      </c>
      <c r="S21" s="124">
        <f>S22+S23</f>
        <v>2000</v>
      </c>
      <c r="T21" s="136" t="s">
        <v>86</v>
      </c>
      <c r="U21" s="124">
        <f>SUM(U22:U24)</f>
        <v>447333</v>
      </c>
      <c r="V21" s="96">
        <f>SUM(V22:V24)</f>
        <v>153036</v>
      </c>
      <c r="W21" s="134">
        <f t="shared" si="4"/>
        <v>34.21075574571964</v>
      </c>
    </row>
    <row r="22" spans="1:23" ht="19.5" customHeight="1" thickBot="1">
      <c r="A22" s="57">
        <v>422</v>
      </c>
      <c r="B22" s="58" t="s">
        <v>26</v>
      </c>
      <c r="C22" s="125"/>
      <c r="D22" s="59"/>
      <c r="E22" s="139" t="s">
        <v>66</v>
      </c>
      <c r="F22" s="125"/>
      <c r="G22" s="59"/>
      <c r="H22" s="139" t="s">
        <v>66</v>
      </c>
      <c r="I22" s="125">
        <v>445333</v>
      </c>
      <c r="J22" s="59">
        <v>146725</v>
      </c>
      <c r="K22" s="144">
        <f t="shared" si="3"/>
        <v>32.94725520004132</v>
      </c>
      <c r="L22" s="125"/>
      <c r="M22" s="59"/>
      <c r="N22" s="137" t="s">
        <v>86</v>
      </c>
      <c r="O22" s="125"/>
      <c r="P22" s="59"/>
      <c r="Q22" s="139" t="s">
        <v>66</v>
      </c>
      <c r="R22" s="125"/>
      <c r="S22" s="59">
        <v>2000</v>
      </c>
      <c r="T22" s="139"/>
      <c r="U22" s="94">
        <f aca="true" t="shared" si="9" ref="U22:V24">C22+F22+I22+L22+O22+R22</f>
        <v>445333</v>
      </c>
      <c r="V22" s="94">
        <f t="shared" si="9"/>
        <v>148725</v>
      </c>
      <c r="W22" s="133">
        <f t="shared" si="4"/>
        <v>33.3963573326028</v>
      </c>
    </row>
    <row r="23" spans="1:23" ht="19.5" customHeight="1" thickBot="1">
      <c r="A23" s="57">
        <v>424</v>
      </c>
      <c r="B23" s="58" t="s">
        <v>63</v>
      </c>
      <c r="C23" s="125"/>
      <c r="D23" s="59"/>
      <c r="E23" s="140" t="s">
        <v>66</v>
      </c>
      <c r="F23" s="125"/>
      <c r="G23" s="59"/>
      <c r="H23" s="139" t="s">
        <v>66</v>
      </c>
      <c r="I23" s="125">
        <v>2000</v>
      </c>
      <c r="J23" s="59">
        <v>311</v>
      </c>
      <c r="K23" s="144">
        <f t="shared" si="3"/>
        <v>15.55</v>
      </c>
      <c r="L23" s="128"/>
      <c r="M23" s="59">
        <v>4000</v>
      </c>
      <c r="N23" s="137" t="s">
        <v>86</v>
      </c>
      <c r="O23" s="125"/>
      <c r="P23" s="59"/>
      <c r="Q23" s="140" t="s">
        <v>66</v>
      </c>
      <c r="R23" s="125"/>
      <c r="S23" s="59"/>
      <c r="T23" s="139" t="s">
        <v>66</v>
      </c>
      <c r="U23" s="94">
        <f t="shared" si="9"/>
        <v>2000</v>
      </c>
      <c r="V23" s="122">
        <f t="shared" si="9"/>
        <v>4311</v>
      </c>
      <c r="W23" s="133">
        <f t="shared" si="4"/>
        <v>215.55</v>
      </c>
    </row>
    <row r="24" spans="1:23" ht="19.5" customHeight="1" thickBot="1">
      <c r="A24" s="97">
        <v>426</v>
      </c>
      <c r="B24" s="98" t="s">
        <v>40</v>
      </c>
      <c r="C24" s="126"/>
      <c r="D24" s="99"/>
      <c r="E24" s="141" t="s">
        <v>66</v>
      </c>
      <c r="F24" s="126"/>
      <c r="G24" s="99"/>
      <c r="H24" s="141" t="s">
        <v>66</v>
      </c>
      <c r="I24" s="126">
        <v>0</v>
      </c>
      <c r="J24" s="99"/>
      <c r="K24" s="144" t="s">
        <v>86</v>
      </c>
      <c r="L24" s="126"/>
      <c r="M24" s="99"/>
      <c r="N24" s="141" t="s">
        <v>66</v>
      </c>
      <c r="O24" s="126"/>
      <c r="P24" s="99"/>
      <c r="Q24" s="141" t="s">
        <v>66</v>
      </c>
      <c r="R24" s="126"/>
      <c r="S24" s="99"/>
      <c r="T24" s="141" t="s">
        <v>66</v>
      </c>
      <c r="U24" s="94">
        <f t="shared" si="9"/>
        <v>0</v>
      </c>
      <c r="V24" s="122">
        <f t="shared" si="9"/>
        <v>0</v>
      </c>
      <c r="W24" s="133" t="s">
        <v>86</v>
      </c>
    </row>
    <row r="25" spans="1:23" ht="19.5" customHeight="1" thickBot="1">
      <c r="A25" s="185">
        <v>5</v>
      </c>
      <c r="B25" s="170" t="s">
        <v>72</v>
      </c>
      <c r="C25" s="171"/>
      <c r="D25" s="172"/>
      <c r="E25" s="173"/>
      <c r="F25" s="171"/>
      <c r="G25" s="172"/>
      <c r="H25" s="173"/>
      <c r="I25" s="171">
        <v>3120</v>
      </c>
      <c r="J25" s="172">
        <f>J26</f>
        <v>3120</v>
      </c>
      <c r="K25" s="188">
        <f t="shared" si="3"/>
        <v>100</v>
      </c>
      <c r="L25" s="171"/>
      <c r="M25" s="172"/>
      <c r="N25" s="173"/>
      <c r="O25" s="171"/>
      <c r="P25" s="172"/>
      <c r="Q25" s="173"/>
      <c r="R25" s="171"/>
      <c r="S25" s="172"/>
      <c r="T25" s="173"/>
      <c r="U25" s="174">
        <f>U26</f>
        <v>3120</v>
      </c>
      <c r="V25" s="175">
        <f>V26</f>
        <v>3120</v>
      </c>
      <c r="W25" s="190">
        <f t="shared" si="4"/>
        <v>100</v>
      </c>
    </row>
    <row r="26" spans="1:23" s="184" customFormat="1" ht="26.25" thickBot="1">
      <c r="A26" s="186">
        <v>545</v>
      </c>
      <c r="B26" s="177" t="s">
        <v>73</v>
      </c>
      <c r="C26" s="178"/>
      <c r="D26" s="179"/>
      <c r="E26" s="180"/>
      <c r="F26" s="178"/>
      <c r="G26" s="179"/>
      <c r="H26" s="180"/>
      <c r="I26" s="178">
        <v>3120</v>
      </c>
      <c r="J26" s="179">
        <v>3120</v>
      </c>
      <c r="K26" s="144">
        <f t="shared" si="3"/>
        <v>100</v>
      </c>
      <c r="L26" s="178"/>
      <c r="M26" s="179"/>
      <c r="N26" s="180"/>
      <c r="O26" s="178"/>
      <c r="P26" s="179"/>
      <c r="Q26" s="180"/>
      <c r="R26" s="178"/>
      <c r="S26" s="179"/>
      <c r="T26" s="180"/>
      <c r="U26" s="181">
        <v>3120</v>
      </c>
      <c r="V26" s="182">
        <v>3120</v>
      </c>
      <c r="W26" s="183"/>
    </row>
    <row r="27" spans="1:23" s="4" customFormat="1" ht="30" customHeight="1" thickBot="1">
      <c r="A27" s="187"/>
      <c r="B27" s="100" t="s">
        <v>76</v>
      </c>
      <c r="C27" s="127">
        <f aca="true" t="shared" si="10" ref="C27:S27">C7+C20</f>
        <v>310000</v>
      </c>
      <c r="D27" s="103">
        <f t="shared" si="10"/>
        <v>310000</v>
      </c>
      <c r="E27" s="142">
        <f>(D27/C27)*100</f>
        <v>100</v>
      </c>
      <c r="F27" s="127">
        <f t="shared" si="10"/>
        <v>5</v>
      </c>
      <c r="G27" s="103">
        <f t="shared" si="10"/>
        <v>5</v>
      </c>
      <c r="H27" s="142">
        <f>(G27/F27)*100</f>
        <v>100</v>
      </c>
      <c r="I27" s="127">
        <f>I7+I20+I25</f>
        <v>821788</v>
      </c>
      <c r="J27" s="103">
        <f t="shared" si="10"/>
        <v>563100.86</v>
      </c>
      <c r="K27" s="145">
        <f t="shared" si="3"/>
        <v>68.52142645061743</v>
      </c>
      <c r="L27" s="127">
        <f t="shared" si="10"/>
        <v>5074852</v>
      </c>
      <c r="M27" s="103">
        <f t="shared" si="10"/>
        <v>5029388.579999999</v>
      </c>
      <c r="N27" s="142">
        <f>(M27/L27)*100</f>
        <v>99.10414293855267</v>
      </c>
      <c r="O27" s="127">
        <f t="shared" si="10"/>
        <v>45000</v>
      </c>
      <c r="P27" s="103">
        <f t="shared" si="10"/>
        <v>25400</v>
      </c>
      <c r="Q27" s="142"/>
      <c r="R27" s="127">
        <f t="shared" si="10"/>
        <v>2750</v>
      </c>
      <c r="S27" s="103">
        <f t="shared" si="10"/>
        <v>4750</v>
      </c>
      <c r="T27" s="142"/>
      <c r="U27" s="127">
        <f>U7+U20+U25</f>
        <v>6254395</v>
      </c>
      <c r="V27" s="103">
        <f>V7+V20+V25</f>
        <v>5935764.4399999995</v>
      </c>
      <c r="W27" s="138">
        <f t="shared" si="4"/>
        <v>94.90549349697292</v>
      </c>
    </row>
    <row r="28" spans="1:20" ht="15" customHeight="1">
      <c r="A28" s="28"/>
      <c r="B28" s="205"/>
      <c r="C28" s="205"/>
      <c r="D28" s="205"/>
      <c r="E28" s="205"/>
      <c r="F28" s="205"/>
      <c r="G28" s="205"/>
      <c r="H28" s="205"/>
      <c r="I28" s="205"/>
      <c r="J28" s="205"/>
      <c r="K28" s="7"/>
      <c r="L28" s="7"/>
      <c r="M28" s="7"/>
      <c r="N28" s="7"/>
      <c r="O28" s="7"/>
      <c r="P28" s="7"/>
      <c r="Q28" s="7"/>
      <c r="R28" s="7"/>
      <c r="S28" s="7"/>
      <c r="T28" s="129"/>
    </row>
    <row r="29" spans="1:20" ht="12.75">
      <c r="A29" s="2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="4" customFormat="1" ht="12.75" customHeight="1">
      <c r="A30" s="32"/>
    </row>
    <row r="31" spans="1:2" s="4" customFormat="1" ht="12.75">
      <c r="A31" s="28"/>
      <c r="B31" s="30"/>
    </row>
    <row r="32" spans="1:2" s="4" customFormat="1" ht="12.75">
      <c r="A32" s="28"/>
      <c r="B32" s="30"/>
    </row>
    <row r="33" spans="1:20" ht="12.75">
      <c r="A33" s="27"/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7"/>
      <c r="B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7"/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" s="4" customFormat="1" ht="12.75">
      <c r="A36" s="28"/>
      <c r="B36" s="30"/>
    </row>
    <row r="37" spans="1:20" ht="12.75">
      <c r="A37" s="2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27"/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27"/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27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" s="4" customFormat="1" ht="12.75">
      <c r="A41" s="28"/>
      <c r="B41" s="30"/>
    </row>
    <row r="42" spans="1:20" ht="12.75">
      <c r="A42" s="27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28"/>
      <c r="B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" s="4" customFormat="1" ht="12.75" customHeight="1">
      <c r="A44" s="32"/>
      <c r="B44" s="30"/>
    </row>
    <row r="45" spans="1:2" s="4" customFormat="1" ht="12.75">
      <c r="A45" s="28"/>
      <c r="B45" s="30"/>
    </row>
    <row r="46" spans="1:2" s="4" customFormat="1" ht="12.75">
      <c r="A46" s="28"/>
      <c r="B46" s="30"/>
    </row>
    <row r="47" spans="1:20" ht="12.75">
      <c r="A47" s="27"/>
      <c r="B47" s="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27"/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27"/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" s="4" customFormat="1" ht="12.75">
      <c r="A50" s="28"/>
      <c r="B50" s="30"/>
    </row>
    <row r="51" spans="1:20" ht="12.75">
      <c r="A51" s="27"/>
      <c r="B51" s="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27"/>
      <c r="B52" s="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27"/>
      <c r="B53" s="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27"/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" s="4" customFormat="1" ht="12.75">
      <c r="A55" s="28"/>
      <c r="B55" s="30"/>
    </row>
    <row r="56" spans="1:20" ht="12.75">
      <c r="A56" s="27"/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28"/>
      <c r="B57" s="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" s="4" customFormat="1" ht="12.75" customHeight="1">
      <c r="A58" s="32"/>
      <c r="B58" s="30"/>
    </row>
    <row r="59" spans="1:2" s="4" customFormat="1" ht="12.75">
      <c r="A59" s="28"/>
      <c r="B59" s="30"/>
    </row>
    <row r="60" spans="1:2" s="4" customFormat="1" ht="12.75">
      <c r="A60" s="28"/>
      <c r="B60" s="30"/>
    </row>
    <row r="61" spans="1:20" ht="12.75">
      <c r="A61" s="27"/>
      <c r="B61" s="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27"/>
      <c r="B62" s="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27"/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" s="4" customFormat="1" ht="12.75">
      <c r="A64" s="28"/>
      <c r="B64" s="30"/>
    </row>
    <row r="65" spans="1:20" ht="12.75">
      <c r="A65" s="27"/>
      <c r="B65" s="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27"/>
      <c r="B66" s="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27"/>
      <c r="B67" s="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27"/>
      <c r="B68" s="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" s="4" customFormat="1" ht="12.75">
      <c r="A69" s="28"/>
      <c r="B69" s="30"/>
    </row>
    <row r="70" spans="1:20" ht="12.75">
      <c r="A70" s="27"/>
      <c r="B70" s="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28"/>
      <c r="B71" s="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" s="4" customFormat="1" ht="12.75">
      <c r="A72" s="32"/>
      <c r="B72" s="30"/>
    </row>
    <row r="73" spans="1:2" s="4" customFormat="1" ht="12.75">
      <c r="A73" s="28"/>
      <c r="B73" s="30"/>
    </row>
    <row r="74" spans="1:2" s="4" customFormat="1" ht="12.75">
      <c r="A74" s="28"/>
      <c r="B74" s="30"/>
    </row>
    <row r="75" spans="1:20" ht="12.75">
      <c r="A75" s="27"/>
      <c r="B75" s="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27"/>
      <c r="B76" s="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27"/>
      <c r="B77" s="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" s="4" customFormat="1" ht="12.75">
      <c r="A78" s="28"/>
      <c r="B78" s="30"/>
    </row>
    <row r="79" spans="1:20" ht="12.75">
      <c r="A79" s="27"/>
      <c r="B79" s="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27"/>
      <c r="B80" s="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27"/>
      <c r="B81" s="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27"/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" s="4" customFormat="1" ht="12.75">
      <c r="A83" s="28"/>
      <c r="B83" s="30"/>
    </row>
    <row r="84" spans="1:20" ht="12.75">
      <c r="A84" s="27"/>
      <c r="B84" s="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" s="4" customFormat="1" ht="12.75">
      <c r="A85" s="28"/>
      <c r="B85" s="30"/>
    </row>
    <row r="86" spans="1:2" s="4" customFormat="1" ht="12.75">
      <c r="A86" s="28"/>
      <c r="B86" s="30"/>
    </row>
    <row r="87" spans="1:20" ht="12.75">
      <c r="A87" s="27"/>
      <c r="B87" s="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27"/>
      <c r="B88" s="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28"/>
      <c r="B89" s="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" s="4" customFormat="1" ht="12.75" customHeight="1">
      <c r="A90" s="32"/>
      <c r="B90" s="30"/>
    </row>
    <row r="91" spans="1:2" s="4" customFormat="1" ht="12.75">
      <c r="A91" s="28"/>
      <c r="B91" s="30"/>
    </row>
    <row r="92" spans="1:2" s="4" customFormat="1" ht="12.75">
      <c r="A92" s="28"/>
      <c r="B92" s="30"/>
    </row>
    <row r="93" spans="1:20" ht="12.75">
      <c r="A93" s="27"/>
      <c r="B93" s="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27"/>
      <c r="B94" s="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27"/>
      <c r="B95" s="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" s="4" customFormat="1" ht="12.75">
      <c r="A96" s="28"/>
      <c r="B96" s="30"/>
    </row>
    <row r="97" spans="1:20" ht="12.75">
      <c r="A97" s="27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27"/>
      <c r="B98" s="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27"/>
      <c r="B99" s="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27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" s="4" customFormat="1" ht="12.75">
      <c r="A101" s="28"/>
      <c r="B101" s="30"/>
    </row>
    <row r="102" spans="1:20" ht="12.75">
      <c r="A102" s="27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" s="4" customFormat="1" ht="12.75">
      <c r="A103" s="28"/>
      <c r="B103" s="30"/>
    </row>
    <row r="104" spans="1:20" ht="12.75">
      <c r="A104" s="27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" s="4" customFormat="1" ht="12.75">
      <c r="A105" s="28"/>
      <c r="B105" s="30"/>
    </row>
    <row r="106" spans="1:2" s="4" customFormat="1" ht="12.75">
      <c r="A106" s="28"/>
      <c r="B106" s="30"/>
    </row>
    <row r="107" spans="1:20" ht="12.75" customHeight="1">
      <c r="A107" s="27"/>
      <c r="B107" s="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27"/>
      <c r="B108" s="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>
      <c r="A109" s="28"/>
      <c r="B109" s="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" s="4" customFormat="1" ht="12.75">
      <c r="A110" s="32"/>
      <c r="B110" s="30"/>
    </row>
    <row r="111" spans="1:2" s="4" customFormat="1" ht="12.75">
      <c r="A111" s="28"/>
      <c r="B111" s="30"/>
    </row>
    <row r="112" spans="1:2" s="4" customFormat="1" ht="12.75">
      <c r="A112" s="28"/>
      <c r="B112" s="30"/>
    </row>
    <row r="113" spans="1:20" ht="12.75">
      <c r="A113" s="27"/>
      <c r="B113" s="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75">
      <c r="A114" s="27"/>
      <c r="B114" s="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>
      <c r="A115" s="27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" s="4" customFormat="1" ht="12.75">
      <c r="A116" s="28"/>
      <c r="B116" s="30"/>
    </row>
    <row r="117" spans="1:20" ht="12.75">
      <c r="A117" s="27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>
      <c r="A118" s="27"/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>
      <c r="A119" s="27"/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>
      <c r="A120" s="27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" s="4" customFormat="1" ht="12.75">
      <c r="A121" s="28"/>
      <c r="B121" s="30"/>
    </row>
    <row r="122" spans="1:20" ht="12.75">
      <c r="A122" s="27"/>
      <c r="B122" s="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" s="4" customFormat="1" ht="12.75">
      <c r="A123" s="28"/>
      <c r="B123" s="30"/>
    </row>
    <row r="124" spans="1:2" s="4" customFormat="1" ht="12.75">
      <c r="A124" s="28"/>
      <c r="B124" s="30"/>
    </row>
    <row r="125" spans="1:20" ht="12.75">
      <c r="A125" s="27"/>
      <c r="B125" s="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" s="4" customFormat="1" ht="12.75">
      <c r="A126" s="28"/>
      <c r="B126" s="30"/>
    </row>
    <row r="127" spans="1:20" ht="12.75">
      <c r="A127" s="27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>
      <c r="A128" s="27"/>
      <c r="B128" s="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>
      <c r="A129" s="28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>
      <c r="A130" s="28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>
      <c r="A131" s="28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2.75">
      <c r="A132" s="28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>
      <c r="A133" s="28"/>
      <c r="B133" s="7" t="s">
        <v>33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>
      <c r="A134" s="28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>
      <c r="A135" s="28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>
      <c r="A136" s="28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>
      <c r="A137" s="28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>
      <c r="A138" s="28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28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75">
      <c r="A140" s="28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28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75">
      <c r="A142" s="28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75">
      <c r="A143" s="28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28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>
      <c r="A145" s="28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28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>
      <c r="A147" s="28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.75">
      <c r="A148" s="28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75">
      <c r="A149" s="28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75">
      <c r="A150" s="28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>
      <c r="A151" s="28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>
      <c r="A152" s="28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28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>
      <c r="A154" s="28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28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>
      <c r="A156" s="28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>
      <c r="A157" s="28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28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>
      <c r="A159" s="28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>
      <c r="A160" s="28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28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>
      <c r="A162" s="28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>
      <c r="A163" s="28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>
      <c r="A164" s="28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>
      <c r="A165" s="28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75">
      <c r="A166" s="28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.75">
      <c r="A167" s="28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>
      <c r="A168" s="28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>
      <c r="A169" s="28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>
      <c r="A170" s="28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>
      <c r="A171" s="28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>
      <c r="A172" s="28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>
      <c r="A173" s="28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28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28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>
      <c r="A176" s="28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>
      <c r="A177" s="28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75">
      <c r="A178" s="28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75">
      <c r="A179" s="28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75">
      <c r="A180" s="28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>
      <c r="A181" s="28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>
      <c r="A182" s="28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>
      <c r="A183" s="28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>
      <c r="A184" s="28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.75">
      <c r="A185" s="28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75">
      <c r="A186" s="28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.75">
      <c r="A187" s="28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.75">
      <c r="A188" s="28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75">
      <c r="A189" s="28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75">
      <c r="A190" s="28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.75">
      <c r="A191" s="28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75">
      <c r="A192" s="28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.75">
      <c r="A193" s="28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.75">
      <c r="A194" s="28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75">
      <c r="A195" s="28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75">
      <c r="A196" s="28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75">
      <c r="A197" s="28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.75">
      <c r="A198" s="28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75">
      <c r="A199" s="28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75">
      <c r="A200" s="28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75">
      <c r="A201" s="28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.75">
      <c r="A202" s="28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75">
      <c r="A203" s="28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.75">
      <c r="A204" s="28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.75">
      <c r="A205" s="28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75">
      <c r="A206" s="28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>
      <c r="A207" s="28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.75">
      <c r="A208" s="28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.75">
      <c r="A209" s="28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.75">
      <c r="A210" s="28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.75">
      <c r="A211" s="28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.75">
      <c r="A212" s="28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>
      <c r="A213" s="28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>
      <c r="A214" s="28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>
      <c r="A215" s="28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2.75">
      <c r="A216" s="28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.75">
      <c r="A217" s="28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75">
      <c r="A218" s="28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75">
      <c r="A219" s="28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2.75">
      <c r="A220" s="28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2.75">
      <c r="A221" s="28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2.75">
      <c r="A222" s="28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75">
      <c r="A223" s="28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2.75">
      <c r="A224" s="28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>
      <c r="A225" s="28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75">
      <c r="A226" s="28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75">
      <c r="A227" s="28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>
      <c r="A228" s="28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>
      <c r="A229" s="28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>
      <c r="A230" s="28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>
      <c r="A231" s="28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>
      <c r="A232" s="28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>
      <c r="A233" s="28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>
      <c r="A234" s="28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75">
      <c r="A235" s="28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>
      <c r="A236" s="28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75">
      <c r="A237" s="28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>
      <c r="A238" s="28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75">
      <c r="A239" s="28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>
      <c r="A240" s="28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>
      <c r="A241" s="28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>
      <c r="A242" s="28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>
      <c r="A243" s="28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>
      <c r="A244" s="28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>
      <c r="A245" s="28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75">
      <c r="A246" s="28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75">
      <c r="A247" s="28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75">
      <c r="A248" s="28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75">
      <c r="A249" s="28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75">
      <c r="A250" s="28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>
      <c r="A251" s="28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75">
      <c r="A252" s="28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75">
      <c r="A253" s="28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75">
      <c r="A254" s="28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>
      <c r="A255" s="28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75">
      <c r="A256" s="28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75">
      <c r="A257" s="28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75">
      <c r="A258" s="28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75">
      <c r="A259" s="28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2.75">
      <c r="A260" s="28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75">
      <c r="A261" s="28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2.75">
      <c r="A262" s="28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75">
      <c r="A263" s="28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2.75">
      <c r="A264" s="28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75">
      <c r="A265" s="28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2.75">
      <c r="A266" s="28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2.75">
      <c r="A267" s="28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2.75">
      <c r="A268" s="28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2.75">
      <c r="A269" s="28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2.75">
      <c r="A270" s="28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2.75">
      <c r="A271" s="28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2.75">
      <c r="A272" s="28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2.75">
      <c r="A273" s="28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2.75">
      <c r="A274" s="28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2.75">
      <c r="A275" s="28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2.75">
      <c r="A276" s="28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2.75">
      <c r="A277" s="28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2.75">
      <c r="A278" s="28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2.75">
      <c r="A279" s="28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2.75">
      <c r="A280" s="28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2.75">
      <c r="A281" s="28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2.75">
      <c r="A282" s="28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2.75">
      <c r="A283" s="28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2.75">
      <c r="A284" s="28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2.75">
      <c r="A285" s="28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2.75">
      <c r="A286" s="28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2.75">
      <c r="A287" s="28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2.75">
      <c r="A288" s="28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2.75">
      <c r="A289" s="28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2.75">
      <c r="A290" s="28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2.75">
      <c r="A291" s="28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2.75">
      <c r="A292" s="28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2.75">
      <c r="A293" s="28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2.75">
      <c r="A294" s="28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2.75">
      <c r="A295" s="28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2.75">
      <c r="A296" s="28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2.75">
      <c r="A297" s="28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2.75">
      <c r="A298" s="28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2.75">
      <c r="A299" s="28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2.75">
      <c r="A300" s="28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2.75">
      <c r="A301" s="28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2.75">
      <c r="A302" s="28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2.75">
      <c r="A303" s="28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2.75">
      <c r="A304" s="28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2.75">
      <c r="A305" s="28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2.75">
      <c r="A306" s="28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2.75">
      <c r="A307" s="28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2.75">
      <c r="A308" s="28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2.75">
      <c r="A309" s="28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2.75">
      <c r="A310" s="28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2.75">
      <c r="A311" s="28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2.75">
      <c r="A312" s="28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2.75">
      <c r="A313" s="28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2.75">
      <c r="A314" s="28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2.75">
      <c r="A315" s="28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2.75">
      <c r="A316" s="28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2.75">
      <c r="A317" s="28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2.75">
      <c r="A318" s="28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2.75">
      <c r="A319" s="28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2.75">
      <c r="A320" s="28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2.75">
      <c r="A321" s="28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2.75">
      <c r="A322" s="28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2.75">
      <c r="A323" s="28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2.75">
      <c r="A324" s="28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2.75">
      <c r="A325" s="28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2.75">
      <c r="A326" s="28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2.75">
      <c r="A327" s="28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2.75">
      <c r="A328" s="28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2.75">
      <c r="A329" s="28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2.75">
      <c r="A330" s="28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2.75">
      <c r="A331" s="28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2.75">
      <c r="A332" s="28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2.75">
      <c r="A333" s="28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2.75">
      <c r="A334" s="28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2.75">
      <c r="A335" s="28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2.75">
      <c r="A336" s="28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2.75">
      <c r="A337" s="28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2.75">
      <c r="A338" s="28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2.75">
      <c r="A339" s="28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2.75">
      <c r="A340" s="28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2.75">
      <c r="A341" s="28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2.75">
      <c r="A342" s="28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2.75">
      <c r="A343" s="28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2.75">
      <c r="A344" s="28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2.75">
      <c r="A345" s="28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2.75">
      <c r="A346" s="28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2.75">
      <c r="A347" s="28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2.75">
      <c r="A348" s="28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2.75">
      <c r="A349" s="28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2.75">
      <c r="A350" s="28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2.75">
      <c r="A351" s="28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2.75">
      <c r="A352" s="28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2.75">
      <c r="A353" s="28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2.75">
      <c r="A354" s="28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2.75">
      <c r="A355" s="28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2.75">
      <c r="A356" s="28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2.75">
      <c r="A357" s="28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2.75">
      <c r="A358" s="28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2.75">
      <c r="A359" s="28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2.75">
      <c r="A360" s="28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2.75">
      <c r="A361" s="28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2.75">
      <c r="A362" s="28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2.75">
      <c r="A363" s="28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2.75">
      <c r="A364" s="28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2.75">
      <c r="A365" s="28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2.75">
      <c r="A366" s="28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2.75">
      <c r="A367" s="28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2.75">
      <c r="A368" s="28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2.75">
      <c r="A369" s="28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2.75">
      <c r="A370" s="28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2.75">
      <c r="A371" s="28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2.75">
      <c r="A372" s="28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2.75">
      <c r="A373" s="28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2.75">
      <c r="A374" s="28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2.75">
      <c r="A375" s="28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2.75">
      <c r="A376" s="28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2.75">
      <c r="A377" s="28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2.75">
      <c r="A378" s="28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2.75">
      <c r="A379" s="28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2.75">
      <c r="A380" s="28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2.75">
      <c r="A381" s="28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2.75">
      <c r="A382" s="28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2.75">
      <c r="A383" s="28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2.75">
      <c r="A384" s="28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2.75">
      <c r="A385" s="28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2.75">
      <c r="A386" s="28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2.75">
      <c r="A387" s="28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2.75">
      <c r="A388" s="28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2.75">
      <c r="A389" s="28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2.75">
      <c r="A390" s="28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2.75">
      <c r="A391" s="28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2.75">
      <c r="A392" s="28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2.75">
      <c r="A393" s="28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2.75">
      <c r="A394" s="28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2.75">
      <c r="A395" s="28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2.75">
      <c r="A396" s="28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2.75">
      <c r="A397" s="28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2.75">
      <c r="A398" s="28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2.75">
      <c r="A399" s="28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2.75">
      <c r="A400" s="28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2.75">
      <c r="A401" s="28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2.75">
      <c r="A402" s="28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2.75">
      <c r="A403" s="28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2.75">
      <c r="A404" s="28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2.75">
      <c r="A405" s="28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2.75">
      <c r="A406" s="28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2.75">
      <c r="A407" s="28"/>
      <c r="B407" s="7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2.75">
      <c r="A408" s="28"/>
      <c r="B408" s="7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2.75">
      <c r="A409" s="28"/>
      <c r="B409" s="7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2.75">
      <c r="A410" s="28"/>
      <c r="B410" s="7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2.75">
      <c r="A411" s="28"/>
      <c r="B411" s="7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2.75">
      <c r="A412" s="28"/>
      <c r="B412" s="7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2.75">
      <c r="A413" s="28"/>
      <c r="B413" s="7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2.75">
      <c r="A414" s="28"/>
      <c r="B414" s="7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2.75">
      <c r="A415" s="28"/>
      <c r="B415" s="7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</sheetData>
  <sheetProtection/>
  <mergeCells count="23">
    <mergeCell ref="I3:K4"/>
    <mergeCell ref="F3:H4"/>
    <mergeCell ref="L3:N4"/>
    <mergeCell ref="L5:N5"/>
    <mergeCell ref="O5:Q5"/>
    <mergeCell ref="R5:T5"/>
    <mergeCell ref="B28:J28"/>
    <mergeCell ref="C2:E2"/>
    <mergeCell ref="U2:U5"/>
    <mergeCell ref="L2:N2"/>
    <mergeCell ref="R2:T2"/>
    <mergeCell ref="O3:Q4"/>
    <mergeCell ref="R3:T4"/>
    <mergeCell ref="F2:H2"/>
    <mergeCell ref="F5:H5"/>
    <mergeCell ref="I5:K5"/>
    <mergeCell ref="V2:V5"/>
    <mergeCell ref="W2:W5"/>
    <mergeCell ref="A1:V1"/>
    <mergeCell ref="I2:J2"/>
    <mergeCell ref="C5:E5"/>
    <mergeCell ref="C3:E4"/>
    <mergeCell ref="O2:Q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5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Vuk</cp:lastModifiedBy>
  <cp:lastPrinted>2021-01-29T08:02:59Z</cp:lastPrinted>
  <dcterms:created xsi:type="dcterms:W3CDTF">2013-09-11T11:00:21Z</dcterms:created>
  <dcterms:modified xsi:type="dcterms:W3CDTF">2022-03-01T14:37:49Z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